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1.xml" ContentType="application/vnd.ms-excel.person+xml"/>
  <Override PartName="/xl/persons/person14.xml" ContentType="application/vnd.ms-excel.person+xml"/>
  <Override PartName="/xl/persons/person9.xml" ContentType="application/vnd.ms-excel.person+xml"/>
  <Override PartName="/xl/persons/person17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5.xml" ContentType="application/vnd.ms-excel.person+xml"/>
  <Override PartName="/xl/persons/person2.xml" ContentType="application/vnd.ms-excel.person+xml"/>
  <Override PartName="/xl/persons/person10.xml" ContentType="application/vnd.ms-excel.person+xml"/>
  <Override PartName="/xl/persons/person5.xml" ContentType="application/vnd.ms-excel.person+xml"/>
  <Override PartName="/xl/persons/person18.xml" ContentType="application/vnd.ms-excel.person+xml"/>
  <Override PartName="/xl/persons/person.xml" ContentType="application/vnd.ms-excel.person+xml"/>
  <Override PartName="/xl/persons/person12.xml" ContentType="application/vnd.ms-excel.person+xml"/>
  <Override PartName="/xl/persons/person7.xml" ContentType="application/vnd.ms-excel.person+xml"/>
  <Override PartName="/xl/persons/person4.xml" ContentType="application/vnd.ms-excel.person+xml"/>
  <Override PartName="/xl/persons/person0.xml" ContentType="application/vnd.ms-excel.person+xml"/>
  <Override PartName="/xl/persons/person8.xml" ContentType="application/vnd.ms-excel.person+xml"/>
  <Override PartName="/xl/persons/person1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caren\Desktop\PTA\"/>
    </mc:Choice>
  </mc:AlternateContent>
  <xr:revisionPtr revIDLastSave="0" documentId="13_ncr:1_{23459541-819C-4D1C-B601-889FDD9822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-24 Budget Master" sheetId="1" r:id="rId1"/>
  </sheets>
  <calcPr calcId="191029"/>
</workbook>
</file>

<file path=xl/calcChain.xml><?xml version="1.0" encoding="utf-8"?>
<calcChain xmlns="http://schemas.openxmlformats.org/spreadsheetml/2006/main">
  <c r="B4" i="1" l="1"/>
  <c r="U114" i="1" l="1"/>
  <c r="S114" i="1"/>
  <c r="U93" i="1"/>
  <c r="Q93" i="1"/>
  <c r="K93" i="1"/>
  <c r="K94" i="1"/>
  <c r="K95" i="1"/>
  <c r="K96" i="1"/>
  <c r="K97" i="1"/>
  <c r="K98" i="1"/>
  <c r="K99" i="1"/>
  <c r="K100" i="1"/>
  <c r="Q99" i="1"/>
  <c r="U99" i="1"/>
  <c r="L100" i="1" l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K52" i="1"/>
  <c r="Q52" i="1"/>
  <c r="U52" i="1"/>
  <c r="S22" i="1" l="1"/>
  <c r="O22" i="1"/>
  <c r="K48" i="1"/>
  <c r="K22" i="1"/>
  <c r="G78" i="1" l="1"/>
  <c r="C78" i="1"/>
  <c r="T78" i="1"/>
  <c r="S78" i="1"/>
  <c r="O78" i="1"/>
  <c r="P112" i="1"/>
  <c r="O112" i="1"/>
  <c r="Q109" i="1"/>
  <c r="Q110" i="1"/>
  <c r="Q111" i="1"/>
  <c r="Q108" i="1"/>
  <c r="Q112" i="1" s="1"/>
  <c r="P105" i="1"/>
  <c r="O105" i="1"/>
  <c r="Q104" i="1"/>
  <c r="Q105" i="1" s="1"/>
  <c r="P101" i="1"/>
  <c r="O101" i="1"/>
  <c r="Q100" i="1"/>
  <c r="Q98" i="1"/>
  <c r="Q97" i="1"/>
  <c r="Q96" i="1"/>
  <c r="Q95" i="1"/>
  <c r="Q94" i="1"/>
  <c r="Q92" i="1"/>
  <c r="Q91" i="1"/>
  <c r="Q90" i="1"/>
  <c r="Q89" i="1"/>
  <c r="Q88" i="1"/>
  <c r="Q87" i="1"/>
  <c r="Q86" i="1"/>
  <c r="Q85" i="1"/>
  <c r="Q84" i="1"/>
  <c r="Q83" i="1"/>
  <c r="Q82" i="1"/>
  <c r="Q81" i="1"/>
  <c r="Q101" i="1" s="1"/>
  <c r="Q77" i="1"/>
  <c r="Q51" i="1"/>
  <c r="Q76" i="1"/>
  <c r="Q75" i="1"/>
  <c r="Q74" i="1"/>
  <c r="Q73" i="1"/>
  <c r="Q72" i="1"/>
  <c r="Q67" i="1"/>
  <c r="Q66" i="1"/>
  <c r="Q64" i="1"/>
  <c r="Q57" i="1"/>
  <c r="Q59" i="1"/>
  <c r="Q58" i="1"/>
  <c r="Q56" i="1"/>
  <c r="Q55" i="1"/>
  <c r="Q54" i="1"/>
  <c r="Q53" i="1"/>
  <c r="Q49" i="1"/>
  <c r="Q44" i="1"/>
  <c r="Q43" i="1"/>
  <c r="Q40" i="1"/>
  <c r="Q38" i="1"/>
  <c r="Q36" i="1"/>
  <c r="Q31" i="1"/>
  <c r="Q30" i="1"/>
  <c r="Q27" i="1"/>
  <c r="Q26" i="1"/>
  <c r="Q23" i="1"/>
  <c r="Q22" i="1"/>
  <c r="Q21" i="1"/>
  <c r="Q19" i="1"/>
  <c r="Q18" i="1"/>
  <c r="Q13" i="1"/>
  <c r="Q14" i="1"/>
  <c r="Q12" i="1"/>
  <c r="O15" i="1"/>
  <c r="P15" i="1" l="1"/>
  <c r="Q15" i="1" l="1"/>
  <c r="T112" i="1" l="1"/>
  <c r="S112" i="1"/>
  <c r="U111" i="1"/>
  <c r="U110" i="1"/>
  <c r="U109" i="1"/>
  <c r="U108" i="1"/>
  <c r="U112" i="1" s="1"/>
  <c r="U105" i="1"/>
  <c r="T105" i="1"/>
  <c r="T114" i="1" s="1"/>
  <c r="S105" i="1"/>
  <c r="T101" i="1"/>
  <c r="S101" i="1"/>
  <c r="U100" i="1"/>
  <c r="U98" i="1"/>
  <c r="U97" i="1"/>
  <c r="U96" i="1"/>
  <c r="U95" i="1"/>
  <c r="U94" i="1"/>
  <c r="U92" i="1"/>
  <c r="U91" i="1"/>
  <c r="U90" i="1"/>
  <c r="U89" i="1"/>
  <c r="U88" i="1"/>
  <c r="U87" i="1"/>
  <c r="U86" i="1"/>
  <c r="U85" i="1"/>
  <c r="U84" i="1"/>
  <c r="U83" i="1"/>
  <c r="U82" i="1"/>
  <c r="U81" i="1"/>
  <c r="U101" i="1" s="1"/>
  <c r="U77" i="1"/>
  <c r="U51" i="1"/>
  <c r="U76" i="1"/>
  <c r="U75" i="1"/>
  <c r="U74" i="1"/>
  <c r="U73" i="1"/>
  <c r="U72" i="1"/>
  <c r="T69" i="1"/>
  <c r="S69" i="1"/>
  <c r="U68" i="1"/>
  <c r="U67" i="1"/>
  <c r="U66" i="1"/>
  <c r="U65" i="1"/>
  <c r="U64" i="1"/>
  <c r="U57" i="1"/>
  <c r="U63" i="1"/>
  <c r="U62" i="1"/>
  <c r="U61" i="1"/>
  <c r="U60" i="1"/>
  <c r="U59" i="1"/>
  <c r="U58" i="1"/>
  <c r="U56" i="1"/>
  <c r="U55" i="1"/>
  <c r="U54" i="1"/>
  <c r="U53" i="1"/>
  <c r="U50" i="1"/>
  <c r="U49" i="1"/>
  <c r="U48" i="1"/>
  <c r="U69" i="1" s="1"/>
  <c r="T45" i="1"/>
  <c r="S45" i="1"/>
  <c r="U44" i="1"/>
  <c r="U43" i="1"/>
  <c r="U42" i="1"/>
  <c r="U41" i="1"/>
  <c r="U40" i="1"/>
  <c r="U39" i="1"/>
  <c r="U38" i="1"/>
  <c r="U37" i="1"/>
  <c r="U36" i="1"/>
  <c r="U35" i="1"/>
  <c r="U45" i="1" s="1"/>
  <c r="T32" i="1"/>
  <c r="S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T15" i="1"/>
  <c r="S14" i="1"/>
  <c r="U14" i="1" s="1"/>
  <c r="S13" i="1"/>
  <c r="U13" i="1" s="1"/>
  <c r="S12" i="1"/>
  <c r="I30" i="1"/>
  <c r="U78" i="1" l="1"/>
  <c r="S15" i="1"/>
  <c r="U12" i="1"/>
  <c r="U15" i="1" s="1"/>
  <c r="S32" i="1"/>
  <c r="U31" i="1"/>
  <c r="U32" i="1" s="1"/>
  <c r="I99" i="1" l="1"/>
  <c r="I93" i="1"/>
  <c r="G101" i="1"/>
  <c r="C101" i="1"/>
  <c r="E37" i="1"/>
  <c r="I37" i="1"/>
  <c r="K37" i="1"/>
  <c r="L37" i="1"/>
  <c r="M37" i="1"/>
  <c r="E93" i="1" l="1"/>
  <c r="I52" i="1"/>
  <c r="P37" i="1"/>
  <c r="Q37" i="1" s="1"/>
  <c r="K73" i="1"/>
  <c r="I73" i="1"/>
  <c r="K42" i="1"/>
  <c r="K75" i="1"/>
  <c r="E52" i="1" l="1"/>
  <c r="L52" i="1"/>
  <c r="M52" i="1" s="1"/>
  <c r="L73" i="1"/>
  <c r="M73" i="1" s="1"/>
  <c r="E73" i="1"/>
  <c r="L24" i="1"/>
  <c r="Q24" i="1" s="1"/>
  <c r="I75" i="1" l="1"/>
  <c r="K91" i="1"/>
  <c r="L76" i="1" l="1"/>
  <c r="L75" i="1"/>
  <c r="M75" i="1" s="1"/>
  <c r="E75" i="1"/>
  <c r="G32" i="1"/>
  <c r="C32" i="1"/>
  <c r="G112" i="1"/>
  <c r="C112" i="1"/>
  <c r="K61" i="1"/>
  <c r="K29" i="1"/>
  <c r="K30" i="1"/>
  <c r="K31" i="1"/>
  <c r="I29" i="1"/>
  <c r="I31" i="1"/>
  <c r="E31" i="1"/>
  <c r="K24" i="1"/>
  <c r="E30" i="1"/>
  <c r="E29" i="1"/>
  <c r="C14" i="1"/>
  <c r="C13" i="1"/>
  <c r="C12" i="1"/>
  <c r="L67" i="1"/>
  <c r="L65" i="1"/>
  <c r="L64" i="1"/>
  <c r="L63" i="1"/>
  <c r="L62" i="1"/>
  <c r="L61" i="1"/>
  <c r="L60" i="1"/>
  <c r="L56" i="1"/>
  <c r="L57" i="1"/>
  <c r="L54" i="1"/>
  <c r="L53" i="1"/>
  <c r="L77" i="1"/>
  <c r="L50" i="1"/>
  <c r="L49" i="1"/>
  <c r="I42" i="1"/>
  <c r="L41" i="1"/>
  <c r="L40" i="1"/>
  <c r="L39" i="1"/>
  <c r="L38" i="1"/>
  <c r="L36" i="1"/>
  <c r="L28" i="1"/>
  <c r="L27" i="1"/>
  <c r="L26" i="1"/>
  <c r="L22" i="1"/>
  <c r="L20" i="1"/>
  <c r="L19" i="1"/>
  <c r="L23" i="1"/>
  <c r="L72" i="1"/>
  <c r="K111" i="1"/>
  <c r="K110" i="1"/>
  <c r="G105" i="1"/>
  <c r="C105" i="1"/>
  <c r="K104" i="1"/>
  <c r="K105" i="1" s="1"/>
  <c r="H105" i="1"/>
  <c r="D105" i="1"/>
  <c r="K92" i="1"/>
  <c r="K90" i="1"/>
  <c r="K89" i="1"/>
  <c r="K88" i="1"/>
  <c r="K87" i="1"/>
  <c r="K86" i="1"/>
  <c r="K85" i="1"/>
  <c r="I85" i="1"/>
  <c r="I84" i="1"/>
  <c r="I83" i="1"/>
  <c r="K82" i="1"/>
  <c r="I82" i="1"/>
  <c r="K81" i="1"/>
  <c r="K101" i="1" s="1"/>
  <c r="G69" i="1"/>
  <c r="C69" i="1"/>
  <c r="K68" i="1"/>
  <c r="K67" i="1"/>
  <c r="K66" i="1"/>
  <c r="I66" i="1"/>
  <c r="K65" i="1"/>
  <c r="I65" i="1"/>
  <c r="E65" i="1"/>
  <c r="K64" i="1"/>
  <c r="I64" i="1"/>
  <c r="E64" i="1"/>
  <c r="K63" i="1"/>
  <c r="I63" i="1"/>
  <c r="K62" i="1"/>
  <c r="E62" i="1"/>
  <c r="K60" i="1"/>
  <c r="I60" i="1"/>
  <c r="K59" i="1"/>
  <c r="I59" i="1"/>
  <c r="K58" i="1"/>
  <c r="K55" i="1"/>
  <c r="K57" i="1"/>
  <c r="I57" i="1"/>
  <c r="E57" i="1"/>
  <c r="K108" i="1"/>
  <c r="K112" i="1" s="1"/>
  <c r="K54" i="1"/>
  <c r="I54" i="1"/>
  <c r="K53" i="1"/>
  <c r="I53" i="1"/>
  <c r="K77" i="1"/>
  <c r="I77" i="1"/>
  <c r="E77" i="1"/>
  <c r="K51" i="1"/>
  <c r="I51" i="1"/>
  <c r="K76" i="1"/>
  <c r="I76" i="1"/>
  <c r="E76" i="1"/>
  <c r="K50" i="1"/>
  <c r="I50" i="1"/>
  <c r="K49" i="1"/>
  <c r="E49" i="1"/>
  <c r="G45" i="1"/>
  <c r="K44" i="1"/>
  <c r="K43" i="1"/>
  <c r="I43" i="1"/>
  <c r="K41" i="1"/>
  <c r="I41" i="1"/>
  <c r="K40" i="1"/>
  <c r="I40" i="1"/>
  <c r="K39" i="1"/>
  <c r="I39" i="1"/>
  <c r="I38" i="1"/>
  <c r="K38" i="1"/>
  <c r="K36" i="1"/>
  <c r="I36" i="1"/>
  <c r="K35" i="1"/>
  <c r="O35" i="1" s="1"/>
  <c r="K28" i="1"/>
  <c r="O28" i="1" s="1"/>
  <c r="E28" i="1"/>
  <c r="K27" i="1"/>
  <c r="I27" i="1"/>
  <c r="K26" i="1"/>
  <c r="I26" i="1"/>
  <c r="K25" i="1"/>
  <c r="I22" i="1"/>
  <c r="K21" i="1"/>
  <c r="I21" i="1"/>
  <c r="K20" i="1"/>
  <c r="I20" i="1"/>
  <c r="K19" i="1"/>
  <c r="K18" i="1"/>
  <c r="I18" i="1"/>
  <c r="K23" i="1"/>
  <c r="E23" i="1"/>
  <c r="K74" i="1"/>
  <c r="I74" i="1"/>
  <c r="K72" i="1"/>
  <c r="E72" i="1"/>
  <c r="H78" i="1"/>
  <c r="G15" i="1"/>
  <c r="C15" i="1"/>
  <c r="B15" i="1"/>
  <c r="K14" i="1"/>
  <c r="I14" i="1"/>
  <c r="K13" i="1"/>
  <c r="I13" i="1"/>
  <c r="K12" i="1"/>
  <c r="C114" i="1" l="1"/>
  <c r="G114" i="1"/>
  <c r="K78" i="1"/>
  <c r="O32" i="1"/>
  <c r="O45" i="1"/>
  <c r="O114" i="1" s="1"/>
  <c r="I48" i="1"/>
  <c r="O69" i="1"/>
  <c r="P20" i="1"/>
  <c r="Q20" i="1" s="1"/>
  <c r="P28" i="1"/>
  <c r="Q28" i="1" s="1"/>
  <c r="I35" i="1"/>
  <c r="P39" i="1"/>
  <c r="Q39" i="1" s="1"/>
  <c r="P41" i="1"/>
  <c r="Q41" i="1" s="1"/>
  <c r="P50" i="1"/>
  <c r="Q50" i="1" s="1"/>
  <c r="P60" i="1"/>
  <c r="Q60" i="1" s="1"/>
  <c r="P61" i="1"/>
  <c r="Q61" i="1" s="1"/>
  <c r="P62" i="1"/>
  <c r="P63" i="1"/>
  <c r="Q63" i="1" s="1"/>
  <c r="P65" i="1"/>
  <c r="Q65" i="1" s="1"/>
  <c r="K32" i="1"/>
  <c r="L42" i="1"/>
  <c r="E42" i="1"/>
  <c r="L74" i="1"/>
  <c r="L43" i="1"/>
  <c r="E43" i="1"/>
  <c r="L18" i="1"/>
  <c r="L21" i="1"/>
  <c r="I24" i="1"/>
  <c r="L55" i="1"/>
  <c r="I109" i="1"/>
  <c r="I55" i="1"/>
  <c r="I110" i="1"/>
  <c r="L58" i="1"/>
  <c r="I111" i="1"/>
  <c r="I58" i="1"/>
  <c r="L59" i="1"/>
  <c r="I61" i="1"/>
  <c r="L66" i="1"/>
  <c r="L83" i="1"/>
  <c r="L84" i="1"/>
  <c r="L85" i="1"/>
  <c r="E87" i="1"/>
  <c r="I88" i="1"/>
  <c r="I89" i="1"/>
  <c r="L92" i="1"/>
  <c r="I90" i="1"/>
  <c r="I92" i="1"/>
  <c r="I94" i="1"/>
  <c r="I95" i="1"/>
  <c r="E99" i="1"/>
  <c r="I96" i="1"/>
  <c r="L110" i="1"/>
  <c r="L31" i="1"/>
  <c r="M31" i="1" s="1"/>
  <c r="L30" i="1"/>
  <c r="M30" i="1" s="1"/>
  <c r="L29" i="1"/>
  <c r="I67" i="1"/>
  <c r="E67" i="1"/>
  <c r="L68" i="1"/>
  <c r="L90" i="1"/>
  <c r="L89" i="1"/>
  <c r="L88" i="1"/>
  <c r="L91" i="1"/>
  <c r="E35" i="1"/>
  <c r="E100" i="1"/>
  <c r="I91" i="1"/>
  <c r="E110" i="1"/>
  <c r="E98" i="1"/>
  <c r="I81" i="1"/>
  <c r="I108" i="1"/>
  <c r="I112" i="1" s="1"/>
  <c r="H112" i="1"/>
  <c r="E88" i="1"/>
  <c r="E89" i="1"/>
  <c r="E90" i="1"/>
  <c r="E92" i="1"/>
  <c r="E94" i="1"/>
  <c r="E95" i="1"/>
  <c r="E96" i="1"/>
  <c r="E61" i="1"/>
  <c r="M61" i="1"/>
  <c r="E74" i="1"/>
  <c r="E18" i="1"/>
  <c r="E22" i="1"/>
  <c r="M22" i="1"/>
  <c r="E25" i="1"/>
  <c r="L35" i="1"/>
  <c r="P35" i="1" s="1"/>
  <c r="E38" i="1"/>
  <c r="M39" i="1"/>
  <c r="E54" i="1"/>
  <c r="E56" i="1"/>
  <c r="E82" i="1"/>
  <c r="E68" i="1"/>
  <c r="I68" i="1"/>
  <c r="M89" i="1"/>
  <c r="M54" i="1"/>
  <c r="M36" i="1"/>
  <c r="M38" i="1"/>
  <c r="K45" i="1"/>
  <c r="K15" i="1"/>
  <c r="M74" i="1"/>
  <c r="M26" i="1"/>
  <c r="M18" i="1"/>
  <c r="E86" i="1"/>
  <c r="M83" i="1"/>
  <c r="M35" i="1"/>
  <c r="E20" i="1"/>
  <c r="M20" i="1"/>
  <c r="M49" i="1"/>
  <c r="I49" i="1"/>
  <c r="I12" i="1"/>
  <c r="I15" i="1" s="1"/>
  <c r="H15" i="1"/>
  <c r="M72" i="1"/>
  <c r="I72" i="1"/>
  <c r="M59" i="1"/>
  <c r="E59" i="1"/>
  <c r="E51" i="1"/>
  <c r="I104" i="1"/>
  <c r="I105" i="1" s="1"/>
  <c r="C45" i="1"/>
  <c r="L81" i="1"/>
  <c r="E81" i="1"/>
  <c r="E19" i="1"/>
  <c r="M110" i="1"/>
  <c r="I19" i="1"/>
  <c r="M57" i="1"/>
  <c r="M66" i="1"/>
  <c r="E83" i="1"/>
  <c r="M90" i="1"/>
  <c r="I78" i="1"/>
  <c r="E26" i="1"/>
  <c r="M88" i="1"/>
  <c r="K69" i="1"/>
  <c r="K114" i="1" s="1"/>
  <c r="E66" i="1"/>
  <c r="M64" i="1"/>
  <c r="H69" i="1"/>
  <c r="M65" i="1"/>
  <c r="M68" i="1"/>
  <c r="E84" i="1"/>
  <c r="M84" i="1"/>
  <c r="M92" i="1"/>
  <c r="E36" i="1"/>
  <c r="E39" i="1"/>
  <c r="E58" i="1"/>
  <c r="D112" i="1"/>
  <c r="M43" i="1"/>
  <c r="H45" i="1"/>
  <c r="I45" i="1" s="1"/>
  <c r="M76" i="1"/>
  <c r="D78" i="1"/>
  <c r="M77" i="1"/>
  <c r="E104" i="1"/>
  <c r="E105" i="1" s="1"/>
  <c r="L104" i="1"/>
  <c r="I100" i="1" l="1"/>
  <c r="Q35" i="1"/>
  <c r="P68" i="1"/>
  <c r="Q68" i="1" s="1"/>
  <c r="M29" i="1"/>
  <c r="P29" i="1"/>
  <c r="Q29" i="1" s="1"/>
  <c r="M42" i="1"/>
  <c r="P42" i="1"/>
  <c r="Q62" i="1"/>
  <c r="L51" i="1"/>
  <c r="D32" i="1"/>
  <c r="I86" i="1"/>
  <c r="H101" i="1"/>
  <c r="L82" i="1"/>
  <c r="M82" i="1" s="1"/>
  <c r="D101" i="1"/>
  <c r="I44" i="1"/>
  <c r="L44" i="1"/>
  <c r="L111" i="1"/>
  <c r="M111" i="1" s="1"/>
  <c r="E111" i="1"/>
  <c r="L109" i="1"/>
  <c r="E109" i="1"/>
  <c r="I87" i="1"/>
  <c r="L87" i="1"/>
  <c r="M87" i="1" s="1"/>
  <c r="L86" i="1"/>
  <c r="I62" i="1"/>
  <c r="M62" i="1"/>
  <c r="M58" i="1"/>
  <c r="I56" i="1"/>
  <c r="I69" i="1" s="1"/>
  <c r="M56" i="1"/>
  <c r="M40" i="1"/>
  <c r="E40" i="1"/>
  <c r="I25" i="1"/>
  <c r="L25" i="1"/>
  <c r="E24" i="1"/>
  <c r="M24" i="1"/>
  <c r="E97" i="1"/>
  <c r="E91" i="1"/>
  <c r="M91" i="1"/>
  <c r="H32" i="1"/>
  <c r="I32" i="1"/>
  <c r="K115" i="1"/>
  <c r="E85" i="1"/>
  <c r="E101" i="1" s="1"/>
  <c r="M28" i="1"/>
  <c r="I28" i="1"/>
  <c r="L108" i="1"/>
  <c r="E108" i="1"/>
  <c r="E112" i="1" s="1"/>
  <c r="M60" i="1"/>
  <c r="E60" i="1"/>
  <c r="E55" i="1"/>
  <c r="M55" i="1"/>
  <c r="M53" i="1"/>
  <c r="E53" i="1"/>
  <c r="I23" i="1"/>
  <c r="M23" i="1"/>
  <c r="M41" i="1"/>
  <c r="E41" i="1"/>
  <c r="M44" i="1"/>
  <c r="E44" i="1"/>
  <c r="D45" i="1"/>
  <c r="E45" i="1" s="1"/>
  <c r="L48" i="1"/>
  <c r="P48" i="1" s="1"/>
  <c r="D69" i="1"/>
  <c r="E48" i="1"/>
  <c r="M19" i="1"/>
  <c r="M67" i="1"/>
  <c r="M27" i="1"/>
  <c r="E27" i="1"/>
  <c r="L105" i="1"/>
  <c r="M104" i="1"/>
  <c r="M105" i="1" s="1"/>
  <c r="E32" i="1"/>
  <c r="E78" i="1"/>
  <c r="E21" i="1"/>
  <c r="M21" i="1"/>
  <c r="M50" i="1"/>
  <c r="E50" i="1"/>
  <c r="M63" i="1"/>
  <c r="E63" i="1"/>
  <c r="M81" i="1"/>
  <c r="L45" i="1"/>
  <c r="M45" i="1" s="1"/>
  <c r="H114" i="1" l="1"/>
  <c r="L78" i="1"/>
  <c r="P69" i="1"/>
  <c r="Q48" i="1"/>
  <c r="M25" i="1"/>
  <c r="P25" i="1"/>
  <c r="Q25" i="1" s="1"/>
  <c r="Q42" i="1"/>
  <c r="P45" i="1"/>
  <c r="Q45" i="1"/>
  <c r="M51" i="1"/>
  <c r="M86" i="1"/>
  <c r="L101" i="1"/>
  <c r="I98" i="1"/>
  <c r="I97" i="1"/>
  <c r="M85" i="1"/>
  <c r="M101" i="1" s="1"/>
  <c r="L32" i="1"/>
  <c r="M108" i="1"/>
  <c r="M112" i="1" s="1"/>
  <c r="L112" i="1"/>
  <c r="E69" i="1"/>
  <c r="E13" i="1"/>
  <c r="L13" i="1"/>
  <c r="M13" i="1" s="1"/>
  <c r="M48" i="1"/>
  <c r="L69" i="1"/>
  <c r="D15" i="1"/>
  <c r="D114" i="1" s="1"/>
  <c r="E12" i="1"/>
  <c r="L12" i="1"/>
  <c r="M32" i="1"/>
  <c r="E14" i="1"/>
  <c r="L14" i="1"/>
  <c r="M14" i="1" s="1"/>
  <c r="M69" i="1" l="1"/>
  <c r="M78" i="1"/>
  <c r="P78" i="1"/>
  <c r="Q32" i="1"/>
  <c r="P32" i="1"/>
  <c r="P114" i="1" s="1"/>
  <c r="I101" i="1"/>
  <c r="I114" i="1" s="1"/>
  <c r="L15" i="1"/>
  <c r="L114" i="1" s="1"/>
  <c r="M12" i="1"/>
  <c r="M15" i="1" s="1"/>
  <c r="E15" i="1"/>
  <c r="E114" i="1" s="1"/>
  <c r="M114" i="1" l="1"/>
  <c r="Q78" i="1"/>
  <c r="Q69" i="1"/>
  <c r="Q114" i="1" s="1"/>
  <c r="L116" i="1"/>
  <c r="M115" i="1"/>
</calcChain>
</file>

<file path=xl/sharedStrings.xml><?xml version="1.0" encoding="utf-8"?>
<sst xmlns="http://schemas.openxmlformats.org/spreadsheetml/2006/main" count="122" uniqueCount="111">
  <si>
    <t xml:space="preserve"> </t>
  </si>
  <si>
    <t>REVENUE</t>
  </si>
  <si>
    <t>EXPENSES</t>
  </si>
  <si>
    <t>BUDGET</t>
  </si>
  <si>
    <t>ACTUAL (YTD)</t>
  </si>
  <si>
    <t>BUDGET VS ACTUAL</t>
  </si>
  <si>
    <t>Net</t>
  </si>
  <si>
    <t>MEMBERSHIP</t>
  </si>
  <si>
    <t>National Portion $2.25</t>
  </si>
  <si>
    <t>State Portion $1.75</t>
  </si>
  <si>
    <t>TOTAL MEMBERS</t>
  </si>
  <si>
    <t>FUNDRAISING</t>
  </si>
  <si>
    <t>Color Run</t>
  </si>
  <si>
    <t>School Pictures</t>
  </si>
  <si>
    <t>FUNDRAISING SUBTOTAL</t>
  </si>
  <si>
    <t>TRANSFER SERVICES</t>
  </si>
  <si>
    <t>BOGO Book Sale</t>
  </si>
  <si>
    <t>Science Fair</t>
  </si>
  <si>
    <t>TRANSFER  SERVICES SUBTOTAL</t>
  </si>
  <si>
    <t>SERVICES</t>
  </si>
  <si>
    <t>Author's Visit</t>
  </si>
  <si>
    <t>Chemical Dependency</t>
  </si>
  <si>
    <t>Cultural Arts</t>
  </si>
  <si>
    <t>Project Graduation</t>
  </si>
  <si>
    <t>Reflections</t>
  </si>
  <si>
    <t>TOTAL SERVICE EXPENSES</t>
  </si>
  <si>
    <t>OPERATING EXPENSES</t>
  </si>
  <si>
    <t>Bank Fees</t>
  </si>
  <si>
    <t>County PTA Dues</t>
  </si>
  <si>
    <t>District Copy Costs</t>
  </si>
  <si>
    <t>Gambling License Renewal</t>
  </si>
  <si>
    <t>Insurance</t>
  </si>
  <si>
    <t>Postage/Correspondence</t>
  </si>
  <si>
    <t>Administrative Supplies</t>
  </si>
  <si>
    <t>President's Discretionary Fund</t>
  </si>
  <si>
    <t>Publicity</t>
  </si>
  <si>
    <t>TOTAL OPERATING EXPENSES</t>
  </si>
  <si>
    <t>Extension Work</t>
  </si>
  <si>
    <t>Conventions/Workshops</t>
  </si>
  <si>
    <t>TOTAL EXTENSION WORK</t>
  </si>
  <si>
    <t>MISC</t>
  </si>
  <si>
    <t>Interest - Checking Account</t>
  </si>
  <si>
    <t>Total Contingency Fund</t>
  </si>
  <si>
    <t>Reserve for Next Year</t>
  </si>
  <si>
    <t>TOTALS</t>
  </si>
  <si>
    <t>TOTAL INCLUDING STARTING BANK BALANCE</t>
  </si>
  <si>
    <t>Dues (National $2.25, State $1.75, Local $6.00)</t>
  </si>
  <si>
    <t>Local Portion $6.00</t>
  </si>
  <si>
    <t>5th / 6th Grade Social</t>
  </si>
  <si>
    <t>5th Grade Social</t>
  </si>
  <si>
    <t>6th Grade Social</t>
  </si>
  <si>
    <t>7th Grade Social</t>
  </si>
  <si>
    <t>Fall Book Fair</t>
  </si>
  <si>
    <t>Clothing Drive</t>
  </si>
  <si>
    <t>Parents Fundraisers / Socials</t>
  </si>
  <si>
    <t>Theme Park Tickets</t>
  </si>
  <si>
    <t>Paint n Sip</t>
  </si>
  <si>
    <t>Nettingham Stickers</t>
  </si>
  <si>
    <t>Dining for Dollars</t>
  </si>
  <si>
    <t>Fundraisers (Other)</t>
  </si>
  <si>
    <t>Coccia Foundation Italian Awards</t>
  </si>
  <si>
    <t>Teachers' Tshirts</t>
  </si>
  <si>
    <t>5th Grade Recess</t>
  </si>
  <si>
    <t>7th Grade Trip</t>
  </si>
  <si>
    <t>Hardship</t>
  </si>
  <si>
    <t>Hospitality / Beginning of Year Staff Breakfast</t>
  </si>
  <si>
    <t>Staff Appreciation (Janitor Gifts)</t>
  </si>
  <si>
    <t>Nettingham Summer Scholarships</t>
  </si>
  <si>
    <t>Walk to School</t>
  </si>
  <si>
    <t>Principal Meet&amp;Greet (5th/6th Graders Summer Orientation)</t>
  </si>
  <si>
    <t>Yearbook (1 page ad + 5 books)</t>
  </si>
  <si>
    <t>Electronic Signage 4 Year Project</t>
  </si>
  <si>
    <t>Outgoing Board Members</t>
  </si>
  <si>
    <t>Chair Thank You</t>
  </si>
  <si>
    <t>SPF Scholarship Foundation</t>
  </si>
  <si>
    <t>Membership Donations</t>
  </si>
  <si>
    <t>SPF Council Dues</t>
  </si>
  <si>
    <t>Membership Drive</t>
  </si>
  <si>
    <t>TOTAL MISC</t>
  </si>
  <si>
    <t>Teacher Appreciation / Donations</t>
  </si>
  <si>
    <t>Author's Visit Book Sales</t>
  </si>
  <si>
    <t>Cash Box / Petty Cash</t>
  </si>
  <si>
    <t>Accountant Fee for Yearly Taxes + Charitable Reg (CRI) Filing Fee</t>
  </si>
  <si>
    <t xml:space="preserve">NJ Annual Report </t>
  </si>
  <si>
    <t>State/National PTA Dues</t>
  </si>
  <si>
    <t>Subtotal Beginning Balance</t>
  </si>
  <si>
    <t>5th Grade Social Donations</t>
  </si>
  <si>
    <t>6th Grade Social Donations</t>
  </si>
  <si>
    <t>7th Grade Social Donations</t>
  </si>
  <si>
    <t>Nettingham Cares / Flowers for Tenured Teachers</t>
  </si>
  <si>
    <t xml:space="preserve">PTA Council Activities </t>
  </si>
  <si>
    <t>Talentorium / Bowling</t>
  </si>
  <si>
    <t>BEGINNING BALANCE 7/1/23</t>
  </si>
  <si>
    <t>Esignage Allocation as/of 6/30/23</t>
  </si>
  <si>
    <t>2023-24 NET</t>
  </si>
  <si>
    <t>TOTAL 8TH GRADE EXPENSES</t>
  </si>
  <si>
    <t>8TH GRADE</t>
  </si>
  <si>
    <r>
      <t>(</t>
    </r>
    <r>
      <rPr>
        <sz val="12"/>
        <color rgb="FF0070C0"/>
        <rFont val="Calibri"/>
        <family val="2"/>
      </rPr>
      <t>FUNDRAISER</t>
    </r>
    <r>
      <rPr>
        <sz val="12"/>
        <color rgb="FF000000"/>
        <rFont val="Calibri"/>
        <family val="2"/>
      </rPr>
      <t>) 8th Grade Pretzel Sales</t>
    </r>
  </si>
  <si>
    <r>
      <t>(</t>
    </r>
    <r>
      <rPr>
        <sz val="12"/>
        <color rgb="FF0070C0"/>
        <rFont val="Calibri"/>
        <family val="2"/>
      </rPr>
      <t>FUNDRAISER</t>
    </r>
    <r>
      <rPr>
        <sz val="12"/>
        <color rgb="FF000000"/>
        <rFont val="Calibri"/>
        <family val="2"/>
      </rPr>
      <t>) 8th Grade Misc Fundraisers</t>
    </r>
  </si>
  <si>
    <r>
      <t>(</t>
    </r>
    <r>
      <rPr>
        <sz val="12"/>
        <color rgb="FF0070C0"/>
        <rFont val="Calibri"/>
        <family val="2"/>
      </rPr>
      <t>FUNDRAISER</t>
    </r>
    <r>
      <rPr>
        <sz val="12"/>
        <color rgb="FF000000"/>
        <rFont val="Calibri"/>
        <family val="2"/>
      </rPr>
      <t>) 8th Grade Volleyball / Basketball</t>
    </r>
  </si>
  <si>
    <r>
      <t>(</t>
    </r>
    <r>
      <rPr>
        <sz val="12"/>
        <color rgb="FF00B050"/>
        <rFont val="Calibri"/>
        <family val="2"/>
      </rPr>
      <t>SERVICE</t>
    </r>
    <r>
      <rPr>
        <sz val="12"/>
        <color rgb="FF000000"/>
        <rFont val="Calibri"/>
        <family val="2"/>
      </rPr>
      <t>) 8th Grade Breakfast</t>
    </r>
  </si>
  <si>
    <r>
      <t>(</t>
    </r>
    <r>
      <rPr>
        <sz val="12"/>
        <color rgb="FF00B050"/>
        <rFont val="Calibri"/>
        <family val="2"/>
      </rPr>
      <t>SERVICE</t>
    </r>
    <r>
      <rPr>
        <sz val="12"/>
        <color rgb="FF000000"/>
        <rFont val="Calibri"/>
        <family val="2"/>
      </rPr>
      <t>) 8th Grade 'Hero'</t>
    </r>
  </si>
  <si>
    <t>2021-22</t>
  </si>
  <si>
    <t>2022-23</t>
  </si>
  <si>
    <t>Gertrude Hawk</t>
  </si>
  <si>
    <t>5th Grade / New Student Welcome Picnic</t>
  </si>
  <si>
    <r>
      <t>(</t>
    </r>
    <r>
      <rPr>
        <sz val="12"/>
        <color rgb="FF00B050"/>
        <rFont val="Calibri"/>
        <family val="2"/>
      </rPr>
      <t>SERVICE</t>
    </r>
    <r>
      <rPr>
        <sz val="12"/>
        <color rgb="FF000000"/>
        <rFont val="Calibri"/>
        <family val="2"/>
      </rPr>
      <t>) 8th Grade Activities / Trip</t>
    </r>
  </si>
  <si>
    <t>Admin Eblast / Constant Contact / Zoom</t>
  </si>
  <si>
    <t>TBD Fundraiser</t>
  </si>
  <si>
    <t>8th Grade Dance / Donations</t>
  </si>
  <si>
    <t>NJPTA Required Yearly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</si>
</sst>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3" x14ac:knownFonts="1">
    <font>
      <sz val="10"/>
      <color rgb="FF000000"/>
      <name val="Calibri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b/>
      <sz val="14"/>
      <color rgb="FF000000"/>
      <name val="Calibri"/>
      <family val="2"/>
    </font>
    <font>
      <sz val="10"/>
      <name val="Calibri"/>
      <family val="2"/>
    </font>
    <font>
      <sz val="12"/>
      <color rgb="FFFF0000"/>
      <name val="Calibri"/>
      <family val="2"/>
    </font>
    <font>
      <sz val="12"/>
      <color rgb="FF000000"/>
      <name val="Arial"/>
      <family val="2"/>
    </font>
    <font>
      <sz val="14"/>
      <color rgb="FF000000"/>
      <name val="Calibri"/>
      <family val="2"/>
    </font>
    <font>
      <b/>
      <sz val="14"/>
      <color theme="1"/>
      <name val="Calibri"/>
      <family val="2"/>
    </font>
    <font>
      <sz val="18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sz val="12"/>
      <color rgb="FF0070C0"/>
      <name val="Calibri"/>
      <family val="2"/>
    </font>
    <font>
      <sz val="12"/>
      <color rgb="FF00B05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8" fontId="1" fillId="0" borderId="0" xfId="0" applyNumberFormat="1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8" fontId="1" fillId="0" borderId="1" xfId="0" applyNumberFormat="1" applyFont="1" applyBorder="1" applyAlignment="1">
      <alignment vertical="center" wrapText="1"/>
    </xf>
    <xf numFmtId="8" fontId="2" fillId="0" borderId="0" xfId="0" applyNumberFormat="1" applyFont="1" applyAlignment="1">
      <alignment horizontal="right" wrapText="1"/>
    </xf>
    <xf numFmtId="8" fontId="3" fillId="0" borderId="0" xfId="0" applyNumberFormat="1" applyFont="1" applyAlignment="1">
      <alignment horizontal="right" wrapText="1"/>
    </xf>
    <xf numFmtId="8" fontId="2" fillId="0" borderId="0" xfId="0" applyNumberFormat="1" applyFont="1" applyAlignment="1">
      <alignment horizontal="center" vertical="top" wrapText="1"/>
    </xf>
    <xf numFmtId="8" fontId="2" fillId="0" borderId="0" xfId="0" applyNumberFormat="1" applyFont="1" applyAlignment="1">
      <alignment horizontal="center" vertical="top"/>
    </xf>
    <xf numFmtId="0" fontId="4" fillId="0" borderId="0" xfId="0" applyFont="1"/>
    <xf numFmtId="8" fontId="1" fillId="0" borderId="0" xfId="0" applyNumberFormat="1" applyFont="1" applyAlignment="1">
      <alignment vertical="center"/>
    </xf>
    <xf numFmtId="8" fontId="5" fillId="0" borderId="0" xfId="0" applyNumberFormat="1" applyFont="1" applyAlignment="1">
      <alignment vertical="center"/>
    </xf>
    <xf numFmtId="8" fontId="2" fillId="0" borderId="2" xfId="0" applyNumberFormat="1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8" fontId="6" fillId="0" borderId="7" xfId="0" applyNumberFormat="1" applyFont="1" applyBorder="1" applyAlignment="1">
      <alignment horizontal="center" vertical="center"/>
    </xf>
    <xf numFmtId="8" fontId="6" fillId="0" borderId="8" xfId="0" applyNumberFormat="1" applyFont="1" applyBorder="1" applyAlignment="1">
      <alignment horizontal="center" vertical="center"/>
    </xf>
    <xf numFmtId="8" fontId="2" fillId="0" borderId="7" xfId="0" applyNumberFormat="1" applyFont="1" applyBorder="1" applyAlignment="1">
      <alignment horizontal="center" vertical="center"/>
    </xf>
    <xf numFmtId="8" fontId="2" fillId="0" borderId="9" xfId="0" applyNumberFormat="1" applyFont="1" applyBorder="1" applyAlignment="1">
      <alignment vertical="center" wrapText="1"/>
    </xf>
    <xf numFmtId="8" fontId="2" fillId="0" borderId="10" xfId="0" applyNumberFormat="1" applyFont="1" applyBorder="1" applyAlignment="1">
      <alignment vertical="center"/>
    </xf>
    <xf numFmtId="8" fontId="2" fillId="0" borderId="9" xfId="0" applyNumberFormat="1" applyFont="1" applyBorder="1" applyAlignment="1">
      <alignment horizontal="center" vertical="top"/>
    </xf>
    <xf numFmtId="8" fontId="2" fillId="0" borderId="11" xfId="0" applyNumberFormat="1" applyFont="1" applyBorder="1" applyAlignment="1">
      <alignment horizontal="center" vertical="top" wrapText="1"/>
    </xf>
    <xf numFmtId="8" fontId="2" fillId="0" borderId="10" xfId="0" applyNumberFormat="1" applyFont="1" applyBorder="1" applyAlignment="1">
      <alignment horizontal="center" vertical="top" wrapText="1"/>
    </xf>
    <xf numFmtId="8" fontId="2" fillId="0" borderId="8" xfId="0" applyNumberFormat="1" applyFont="1" applyBorder="1" applyAlignment="1">
      <alignment horizontal="center" vertical="top" wrapText="1"/>
    </xf>
    <xf numFmtId="8" fontId="1" fillId="0" borderId="9" xfId="0" applyNumberFormat="1" applyFont="1" applyBorder="1" applyAlignment="1">
      <alignment wrapText="1"/>
    </xf>
    <xf numFmtId="8" fontId="1" fillId="0" borderId="10" xfId="0" applyNumberFormat="1" applyFont="1" applyBorder="1" applyAlignment="1">
      <alignment horizontal="center" wrapText="1"/>
    </xf>
    <xf numFmtId="8" fontId="1" fillId="0" borderId="9" xfId="0" applyNumberFormat="1" applyFont="1" applyBorder="1"/>
    <xf numFmtId="8" fontId="1" fillId="0" borderId="11" xfId="0" applyNumberFormat="1" applyFont="1" applyBorder="1"/>
    <xf numFmtId="8" fontId="5" fillId="0" borderId="10" xfId="0" applyNumberFormat="1" applyFont="1" applyBorder="1"/>
    <xf numFmtId="8" fontId="1" fillId="0" borderId="8" xfId="0" applyNumberFormat="1" applyFont="1" applyBorder="1"/>
    <xf numFmtId="38" fontId="1" fillId="0" borderId="10" xfId="0" applyNumberFormat="1" applyFont="1" applyBorder="1" applyAlignment="1">
      <alignment vertical="center"/>
    </xf>
    <xf numFmtId="3" fontId="1" fillId="0" borderId="11" xfId="0" applyNumberFormat="1" applyFont="1" applyBorder="1"/>
    <xf numFmtId="3" fontId="1" fillId="0" borderId="12" xfId="0" applyNumberFormat="1" applyFont="1" applyBorder="1"/>
    <xf numFmtId="0" fontId="4" fillId="0" borderId="13" xfId="0" applyFont="1" applyBorder="1"/>
    <xf numFmtId="0" fontId="4" fillId="0" borderId="8" xfId="0" applyFont="1" applyBorder="1"/>
    <xf numFmtId="0" fontId="4" fillId="0" borderId="14" xfId="0" applyFont="1" applyBorder="1"/>
    <xf numFmtId="8" fontId="1" fillId="0" borderId="10" xfId="0" applyNumberFormat="1" applyFont="1" applyBorder="1" applyAlignment="1">
      <alignment vertical="center"/>
    </xf>
    <xf numFmtId="8" fontId="2" fillId="0" borderId="9" xfId="0" applyNumberFormat="1" applyFont="1" applyBorder="1" applyAlignment="1">
      <alignment vertical="center"/>
    </xf>
    <xf numFmtId="8" fontId="2" fillId="0" borderId="11" xfId="0" applyNumberFormat="1" applyFont="1" applyBorder="1" applyAlignment="1">
      <alignment vertical="center"/>
    </xf>
    <xf numFmtId="8" fontId="3" fillId="0" borderId="10" xfId="0" applyNumberFormat="1" applyFont="1" applyBorder="1" applyAlignment="1">
      <alignment vertical="center"/>
    </xf>
    <xf numFmtId="8" fontId="2" fillId="0" borderId="8" xfId="0" applyNumberFormat="1" applyFont="1" applyBorder="1" applyAlignment="1">
      <alignment vertical="center"/>
    </xf>
    <xf numFmtId="8" fontId="8" fillId="0" borderId="10" xfId="0" applyNumberFormat="1" applyFont="1" applyBorder="1" applyAlignment="1">
      <alignment vertical="center"/>
    </xf>
    <xf numFmtId="8" fontId="2" fillId="0" borderId="12" xfId="0" applyNumberFormat="1" applyFont="1" applyBorder="1" applyAlignment="1">
      <alignment vertical="center"/>
    </xf>
    <xf numFmtId="8" fontId="2" fillId="0" borderId="15" xfId="0" applyNumberFormat="1" applyFont="1" applyBorder="1" applyAlignment="1">
      <alignment vertical="center"/>
    </xf>
    <xf numFmtId="8" fontId="8" fillId="0" borderId="16" xfId="0" applyNumberFormat="1" applyFont="1" applyBorder="1" applyAlignment="1">
      <alignment vertical="center"/>
    </xf>
    <xf numFmtId="8" fontId="1" fillId="0" borderId="9" xfId="0" applyNumberFormat="1" applyFont="1" applyBorder="1" applyAlignment="1">
      <alignment horizontal="right" vertical="center" wrapText="1"/>
    </xf>
    <xf numFmtId="8" fontId="1" fillId="0" borderId="9" xfId="0" applyNumberFormat="1" applyFont="1" applyBorder="1" applyAlignment="1">
      <alignment vertical="center"/>
    </xf>
    <xf numFmtId="8" fontId="1" fillId="0" borderId="11" xfId="0" applyNumberFormat="1" applyFont="1" applyBorder="1" applyAlignment="1">
      <alignment vertical="center"/>
    </xf>
    <xf numFmtId="8" fontId="5" fillId="0" borderId="10" xfId="0" applyNumberFormat="1" applyFont="1" applyBorder="1" applyAlignment="1">
      <alignment vertical="center"/>
    </xf>
    <xf numFmtId="8" fontId="1" fillId="0" borderId="8" xfId="0" applyNumberFormat="1" applyFont="1" applyBorder="1" applyAlignment="1">
      <alignment vertical="center"/>
    </xf>
    <xf numFmtId="8" fontId="1" fillId="2" borderId="11" xfId="0" applyNumberFormat="1" applyFont="1" applyFill="1" applyBorder="1" applyAlignment="1">
      <alignment vertical="center"/>
    </xf>
    <xf numFmtId="8" fontId="1" fillId="0" borderId="9" xfId="0" applyNumberFormat="1" applyFont="1" applyBorder="1" applyAlignment="1">
      <alignment vertical="center" wrapText="1"/>
    </xf>
    <xf numFmtId="8" fontId="2" fillId="0" borderId="9" xfId="0" applyNumberFormat="1" applyFont="1" applyBorder="1" applyAlignment="1">
      <alignment horizontal="left" vertical="center" wrapText="1"/>
    </xf>
    <xf numFmtId="8" fontId="2" fillId="3" borderId="9" xfId="0" applyNumberFormat="1" applyFont="1" applyFill="1" applyBorder="1" applyAlignment="1">
      <alignment vertical="center"/>
    </xf>
    <xf numFmtId="8" fontId="2" fillId="0" borderId="9" xfId="0" applyNumberFormat="1" applyFont="1" applyBorder="1" applyAlignment="1">
      <alignment horizontal="right" vertical="center" wrapText="1"/>
    </xf>
    <xf numFmtId="8" fontId="2" fillId="4" borderId="9" xfId="0" applyNumberFormat="1" applyFont="1" applyFill="1" applyBorder="1" applyAlignment="1">
      <alignment vertical="center" wrapText="1"/>
    </xf>
    <xf numFmtId="8" fontId="2" fillId="4" borderId="9" xfId="0" applyNumberFormat="1" applyFont="1" applyFill="1" applyBorder="1" applyAlignment="1">
      <alignment horizontal="left" vertical="center" wrapText="1"/>
    </xf>
    <xf numFmtId="8" fontId="1" fillId="0" borderId="12" xfId="0" applyNumberFormat="1" applyFont="1" applyBorder="1" applyAlignment="1">
      <alignment vertical="center"/>
    </xf>
    <xf numFmtId="8" fontId="6" fillId="0" borderId="9" xfId="0" applyNumberFormat="1" applyFont="1" applyBorder="1" applyAlignment="1">
      <alignment horizontal="right" vertical="center" wrapText="1"/>
    </xf>
    <xf numFmtId="8" fontId="10" fillId="0" borderId="10" xfId="0" applyNumberFormat="1" applyFont="1" applyBorder="1" applyAlignment="1">
      <alignment vertical="center"/>
    </xf>
    <xf numFmtId="8" fontId="6" fillId="0" borderId="8" xfId="0" applyNumberFormat="1" applyFont="1" applyBorder="1" applyAlignment="1">
      <alignment vertical="center"/>
    </xf>
    <xf numFmtId="8" fontId="6" fillId="0" borderId="17" xfId="0" applyNumberFormat="1" applyFont="1" applyBorder="1" applyAlignment="1">
      <alignment horizontal="right" vertical="center" wrapText="1"/>
    </xf>
    <xf numFmtId="8" fontId="10" fillId="0" borderId="18" xfId="0" applyNumberFormat="1" applyFont="1" applyBorder="1" applyAlignment="1">
      <alignment vertical="center"/>
    </xf>
    <xf numFmtId="8" fontId="6" fillId="0" borderId="17" xfId="0" applyNumberFormat="1" applyFont="1" applyBorder="1" applyAlignment="1">
      <alignment vertical="center"/>
    </xf>
    <xf numFmtId="8" fontId="6" fillId="0" borderId="18" xfId="0" applyNumberFormat="1" applyFont="1" applyBorder="1" applyAlignment="1">
      <alignment vertical="center"/>
    </xf>
    <xf numFmtId="8" fontId="6" fillId="0" borderId="20" xfId="0" applyNumberFormat="1" applyFont="1" applyBorder="1" applyAlignment="1">
      <alignment vertical="center"/>
    </xf>
    <xf numFmtId="8" fontId="6" fillId="0" borderId="19" xfId="0" applyNumberFormat="1" applyFont="1" applyBorder="1" applyAlignment="1">
      <alignment vertical="center" wrapText="1"/>
    </xf>
    <xf numFmtId="8" fontId="12" fillId="6" borderId="21" xfId="0" applyNumberFormat="1" applyFont="1" applyFill="1" applyBorder="1" applyAlignment="1">
      <alignment horizontal="left" wrapText="1"/>
    </xf>
    <xf numFmtId="8" fontId="13" fillId="0" borderId="0" xfId="0" applyNumberFormat="1" applyFont="1"/>
    <xf numFmtId="8" fontId="14" fillId="0" borderId="0" xfId="0" applyNumberFormat="1" applyFont="1" applyAlignment="1">
      <alignment vertical="center" wrapText="1"/>
    </xf>
    <xf numFmtId="8" fontId="9" fillId="0" borderId="0" xfId="0" applyNumberFormat="1" applyFont="1" applyAlignment="1">
      <alignment wrapText="1"/>
    </xf>
    <xf numFmtId="8" fontId="9" fillId="0" borderId="0" xfId="0" applyNumberFormat="1" applyFont="1"/>
    <xf numFmtId="44" fontId="1" fillId="0" borderId="22" xfId="0" applyNumberFormat="1" applyFont="1" applyBorder="1" applyAlignment="1">
      <alignment vertical="center"/>
    </xf>
    <xf numFmtId="8" fontId="2" fillId="0" borderId="25" xfId="0" applyNumberFormat="1" applyFont="1" applyBorder="1" applyAlignment="1">
      <alignment vertical="center" wrapText="1"/>
    </xf>
    <xf numFmtId="8" fontId="6" fillId="0" borderId="26" xfId="0" applyNumberFormat="1" applyFont="1" applyBorder="1" applyAlignment="1">
      <alignment vertical="center"/>
    </xf>
    <xf numFmtId="8" fontId="6" fillId="5" borderId="26" xfId="0" applyNumberFormat="1" applyFont="1" applyFill="1" applyBorder="1" applyAlignment="1">
      <alignment vertical="center"/>
    </xf>
    <xf numFmtId="8" fontId="16" fillId="2" borderId="11" xfId="0" applyNumberFormat="1" applyFont="1" applyFill="1" applyBorder="1" applyAlignment="1">
      <alignment vertical="center"/>
    </xf>
    <xf numFmtId="8" fontId="15" fillId="0" borderId="9" xfId="0" applyNumberFormat="1" applyFont="1" applyBorder="1" applyAlignment="1">
      <alignment horizontal="right" vertical="center" wrapText="1"/>
    </xf>
    <xf numFmtId="8" fontId="6" fillId="0" borderId="27" xfId="0" applyNumberFormat="1" applyFont="1" applyBorder="1" applyAlignment="1">
      <alignment vertical="center"/>
    </xf>
    <xf numFmtId="8" fontId="2" fillId="0" borderId="28" xfId="0" applyNumberFormat="1" applyFont="1" applyBorder="1" applyAlignment="1">
      <alignment vertical="center"/>
    </xf>
    <xf numFmtId="8" fontId="17" fillId="0" borderId="9" xfId="0" applyNumberFormat="1" applyFont="1" applyBorder="1" applyAlignment="1">
      <alignment vertical="center" wrapText="1"/>
    </xf>
    <xf numFmtId="0" fontId="18" fillId="0" borderId="0" xfId="0" applyFont="1"/>
    <xf numFmtId="8" fontId="1" fillId="0" borderId="21" xfId="0" applyNumberFormat="1" applyFont="1" applyBorder="1" applyAlignment="1">
      <alignment vertical="center" wrapText="1"/>
    </xf>
    <xf numFmtId="44" fontId="1" fillId="0" borderId="21" xfId="0" applyNumberFormat="1" applyFont="1" applyBorder="1" applyAlignment="1">
      <alignment vertical="center"/>
    </xf>
    <xf numFmtId="8" fontId="1" fillId="7" borderId="12" xfId="0" applyNumberFormat="1" applyFont="1" applyFill="1" applyBorder="1" applyAlignment="1">
      <alignment vertical="center"/>
    </xf>
    <xf numFmtId="8" fontId="1" fillId="7" borderId="11" xfId="0" applyNumberFormat="1" applyFont="1" applyFill="1" applyBorder="1" applyAlignment="1">
      <alignment vertical="center"/>
    </xf>
    <xf numFmtId="8" fontId="15" fillId="7" borderId="12" xfId="0" applyNumberFormat="1" applyFont="1" applyFill="1" applyBorder="1" applyAlignment="1">
      <alignment vertical="center"/>
    </xf>
    <xf numFmtId="8" fontId="15" fillId="7" borderId="9" xfId="0" applyNumberFormat="1" applyFont="1" applyFill="1" applyBorder="1" applyAlignment="1">
      <alignment vertical="center"/>
    </xf>
    <xf numFmtId="8" fontId="5" fillId="7" borderId="10" xfId="0" applyNumberFormat="1" applyFont="1" applyFill="1" applyBorder="1" applyAlignment="1">
      <alignment vertical="center"/>
    </xf>
    <xf numFmtId="8" fontId="17" fillId="0" borderId="11" xfId="0" applyNumberFormat="1" applyFont="1" applyBorder="1" applyAlignment="1">
      <alignment vertical="center"/>
    </xf>
    <xf numFmtId="8" fontId="19" fillId="7" borderId="10" xfId="0" applyNumberFormat="1" applyFont="1" applyFill="1" applyBorder="1" applyAlignment="1">
      <alignment vertical="center"/>
    </xf>
    <xf numFmtId="8" fontId="6" fillId="7" borderId="23" xfId="0" applyNumberFormat="1" applyFont="1" applyFill="1" applyBorder="1" applyAlignment="1">
      <alignment vertical="center"/>
    </xf>
    <xf numFmtId="8" fontId="9" fillId="0" borderId="21" xfId="0" applyNumberFormat="1" applyFont="1" applyBorder="1" applyAlignment="1">
      <alignment wrapText="1"/>
    </xf>
    <xf numFmtId="8" fontId="9" fillId="0" borderId="21" xfId="0" applyNumberFormat="1" applyFont="1" applyBorder="1"/>
    <xf numFmtId="8" fontId="1" fillId="0" borderId="24" xfId="0" applyNumberFormat="1" applyFont="1" applyBorder="1" applyAlignment="1">
      <alignment vertical="center"/>
    </xf>
    <xf numFmtId="8" fontId="3" fillId="7" borderId="10" xfId="0" applyNumberFormat="1" applyFont="1" applyFill="1" applyBorder="1" applyAlignment="1">
      <alignment vertical="center"/>
    </xf>
    <xf numFmtId="8" fontId="1" fillId="7" borderId="9" xfId="0" applyNumberFormat="1" applyFont="1" applyFill="1" applyBorder="1" applyAlignment="1">
      <alignment vertical="center"/>
    </xf>
    <xf numFmtId="8" fontId="16" fillId="7" borderId="9" xfId="0" applyNumberFormat="1" applyFont="1" applyFill="1" applyBorder="1" applyAlignment="1">
      <alignment vertical="center"/>
    </xf>
    <xf numFmtId="8" fontId="16" fillId="7" borderId="15" xfId="0" applyNumberFormat="1" applyFont="1" applyFill="1" applyBorder="1" applyAlignment="1">
      <alignment vertical="center"/>
    </xf>
    <xf numFmtId="8" fontId="16" fillId="7" borderId="10" xfId="0" applyNumberFormat="1" applyFont="1" applyFill="1" applyBorder="1" applyAlignment="1">
      <alignment vertical="center"/>
    </xf>
    <xf numFmtId="8" fontId="6" fillId="7" borderId="13" xfId="0" applyNumberFormat="1" applyFont="1" applyFill="1" applyBorder="1" applyAlignment="1">
      <alignment vertical="center"/>
    </xf>
    <xf numFmtId="8" fontId="11" fillId="7" borderId="13" xfId="0" applyNumberFormat="1" applyFont="1" applyFill="1" applyBorder="1" applyAlignment="1">
      <alignment vertical="center"/>
    </xf>
    <xf numFmtId="8" fontId="6" fillId="7" borderId="8" xfId="0" applyNumberFormat="1" applyFont="1" applyFill="1" applyBorder="1" applyAlignment="1">
      <alignment vertical="center"/>
    </xf>
    <xf numFmtId="8" fontId="2" fillId="8" borderId="9" xfId="0" applyNumberFormat="1" applyFont="1" applyFill="1" applyBorder="1" applyAlignment="1">
      <alignment vertical="center"/>
    </xf>
    <xf numFmtId="8" fontId="6" fillId="0" borderId="4" xfId="0" applyNumberFormat="1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F0266"/>
      <color rgb="FFCCFFCC"/>
      <color rgb="FF5CE4F6"/>
      <color rgb="FFEC2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1.xml"/><Relationship Id="rId39" Type="http://schemas.microsoft.com/office/2017/10/relationships/person" Target="persons/person14.xml"/><Relationship Id="rId3" Type="http://schemas.openxmlformats.org/officeDocument/2006/relationships/styles" Target="styles.xml"/><Relationship Id="rId34" Type="http://schemas.microsoft.com/office/2017/10/relationships/person" Target="persons/person9.xml"/><Relationship Id="rId42" Type="http://schemas.microsoft.com/office/2017/10/relationships/person" Target="persons/person17.xml"/><Relationship Id="rId25" Type="http://schemas.microsoft.com/office/2017/10/relationships/person" Target="persons/person0.xml"/><Relationship Id="rId33" Type="http://schemas.microsoft.com/office/2017/10/relationships/person" Target="persons/person8.xml"/><Relationship Id="rId38" Type="http://schemas.microsoft.com/office/2017/10/relationships/person" Target="persons/person13.xml"/><Relationship Id="rId2" Type="http://schemas.openxmlformats.org/officeDocument/2006/relationships/theme" Target="theme/theme1.xml"/><Relationship Id="rId29" Type="http://schemas.microsoft.com/office/2017/10/relationships/person" Target="persons/person3.xml"/><Relationship Id="rId41" Type="http://schemas.microsoft.com/office/2017/10/relationships/person" Target="persons/person16.xml"/><Relationship Id="rId1" Type="http://schemas.openxmlformats.org/officeDocument/2006/relationships/worksheet" Target="worksheets/sheet1.xml"/><Relationship Id="rId32" Type="http://schemas.microsoft.com/office/2017/10/relationships/person" Target="persons/person6.xml"/><Relationship Id="rId37" Type="http://schemas.microsoft.com/office/2017/10/relationships/person" Target="persons/person11.xml"/><Relationship Id="rId40" Type="http://schemas.microsoft.com/office/2017/10/relationships/person" Target="persons/person15.xml"/><Relationship Id="rId5" Type="http://schemas.openxmlformats.org/officeDocument/2006/relationships/calcChain" Target="calcChain.xml"/><Relationship Id="rId28" Type="http://schemas.microsoft.com/office/2017/10/relationships/person" Target="persons/person2.xml"/><Relationship Id="rId36" Type="http://schemas.microsoft.com/office/2017/10/relationships/person" Target="persons/person10.xml"/><Relationship Id="rId31" Type="http://schemas.microsoft.com/office/2017/10/relationships/person" Target="persons/person5.xml"/><Relationship Id="rId44" Type="http://schemas.microsoft.com/office/2017/10/relationships/person" Target="persons/person18.xml"/><Relationship Id="rId4" Type="http://schemas.openxmlformats.org/officeDocument/2006/relationships/sharedStrings" Target="sharedStrings.xml"/><Relationship Id="rId43" Type="http://schemas.microsoft.com/office/2017/10/relationships/person" Target="persons/person.xml"/><Relationship Id="rId35" Type="http://schemas.microsoft.com/office/2017/10/relationships/person" Target="persons/person12.xml"/><Relationship Id="rId30" Type="http://schemas.microsoft.com/office/2017/10/relationships/person" Target="persons/person7.xml"/><Relationship Id="rId27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00"/>
  <sheetViews>
    <sheetView tabSelected="1" topLeftCell="A98" zoomScale="60" zoomScaleNormal="60" workbookViewId="0">
      <pane xSplit="1" topLeftCell="B1" activePane="topRight" state="frozen"/>
      <selection pane="topRight" activeCell="A118" sqref="A117:B118"/>
    </sheetView>
  </sheetViews>
  <sheetFormatPr defaultColWidth="14.42578125" defaultRowHeight="15" customHeight="1" x14ac:dyDescent="0.2"/>
  <cols>
    <col min="1" max="1" width="65.5703125" customWidth="1"/>
    <col min="2" max="2" width="19.28515625" bestFit="1" customWidth="1"/>
    <col min="3" max="3" width="19.5703125" bestFit="1" customWidth="1"/>
    <col min="4" max="4" width="18" bestFit="1" customWidth="1"/>
    <col min="5" max="5" width="25.5703125" bestFit="1" customWidth="1"/>
    <col min="6" max="6" width="4.140625" customWidth="1"/>
    <col min="7" max="7" width="19.5703125" bestFit="1" customWidth="1"/>
    <col min="8" max="8" width="18" bestFit="1" customWidth="1"/>
    <col min="9" max="9" width="25.5703125" bestFit="1" customWidth="1"/>
    <col min="10" max="10" width="2.5703125" customWidth="1"/>
    <col min="11" max="11" width="19" bestFit="1" customWidth="1"/>
    <col min="12" max="12" width="18" bestFit="1" customWidth="1"/>
    <col min="13" max="13" width="25.5703125" bestFit="1" customWidth="1"/>
    <col min="14" max="14" width="2.28515625" customWidth="1"/>
    <col min="15" max="16" width="19.5703125" bestFit="1" customWidth="1"/>
    <col min="17" max="17" width="18.42578125" bestFit="1" customWidth="1"/>
    <col min="18" max="18" width="2.28515625" customWidth="1"/>
    <col min="19" max="20" width="19.5703125" bestFit="1" customWidth="1"/>
    <col min="21" max="21" width="19" bestFit="1" customWidth="1"/>
  </cols>
  <sheetData>
    <row r="1" spans="1:21" ht="12.7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8.75" customHeight="1" thickBot="1" x14ac:dyDescent="0.3">
      <c r="A2" s="3" t="s">
        <v>92</v>
      </c>
      <c r="B2" s="70">
        <v>25291.26</v>
      </c>
      <c r="C2" s="4"/>
      <c r="D2" s="4"/>
      <c r="E2" s="5"/>
      <c r="F2" s="6"/>
      <c r="G2" s="7"/>
      <c r="H2" s="6"/>
      <c r="I2" s="6"/>
      <c r="J2" s="6"/>
      <c r="K2" s="7"/>
      <c r="L2" s="6"/>
      <c r="M2" s="6"/>
      <c r="N2" s="6"/>
      <c r="O2" s="7"/>
      <c r="P2" s="6"/>
      <c r="Q2" s="6"/>
      <c r="R2" s="6"/>
      <c r="S2" s="7"/>
      <c r="T2" s="6"/>
      <c r="U2" s="6"/>
    </row>
    <row r="3" spans="1:21" ht="18.75" customHeight="1" x14ac:dyDescent="0.25">
      <c r="A3" s="80" t="s">
        <v>93</v>
      </c>
      <c r="B3" s="81">
        <v>7500</v>
      </c>
      <c r="C3" s="4"/>
      <c r="D3" s="4"/>
      <c r="E3" s="5"/>
      <c r="F3" s="6"/>
      <c r="G3" s="7"/>
      <c r="H3" s="6"/>
      <c r="I3" s="6"/>
      <c r="J3" s="6"/>
      <c r="K3" s="7"/>
      <c r="L3" s="6"/>
      <c r="M3" s="6"/>
      <c r="N3" s="6"/>
      <c r="O3" s="7"/>
      <c r="P3" s="6"/>
      <c r="Q3" s="6"/>
      <c r="R3" s="6"/>
      <c r="S3" s="7"/>
      <c r="T3" s="6"/>
      <c r="U3" s="6"/>
    </row>
    <row r="4" spans="1:21" ht="18.75" customHeight="1" x14ac:dyDescent="0.25">
      <c r="A4" s="80" t="s">
        <v>85</v>
      </c>
      <c r="B4" s="81">
        <f>B2-B3</f>
        <v>17791.259999999998</v>
      </c>
      <c r="C4" s="4"/>
      <c r="D4" s="4"/>
      <c r="E4" s="5"/>
      <c r="F4" s="6"/>
      <c r="G4" s="7"/>
      <c r="H4" s="6"/>
      <c r="I4" s="6"/>
      <c r="J4" s="6"/>
      <c r="K4" s="7"/>
      <c r="L4" s="6"/>
      <c r="M4" s="6"/>
      <c r="N4" s="6"/>
      <c r="O4" s="7"/>
      <c r="P4" s="6"/>
      <c r="Q4" s="6"/>
      <c r="R4" s="6"/>
      <c r="S4" s="7"/>
      <c r="T4" s="6"/>
      <c r="U4" s="6"/>
    </row>
    <row r="5" spans="1:21" ht="18.75" customHeight="1" thickBot="1" x14ac:dyDescent="0.25">
      <c r="A5" s="8"/>
      <c r="B5" s="8"/>
      <c r="C5" s="8"/>
      <c r="D5" s="9"/>
      <c r="E5" s="1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5" customHeight="1" x14ac:dyDescent="0.2">
      <c r="A6" s="11"/>
      <c r="B6" s="12"/>
      <c r="C6" s="102" t="s">
        <v>1</v>
      </c>
      <c r="D6" s="103"/>
      <c r="E6" s="104"/>
      <c r="F6" s="13"/>
      <c r="G6" s="102" t="s">
        <v>2</v>
      </c>
      <c r="H6" s="103"/>
      <c r="I6" s="104"/>
      <c r="J6" s="13"/>
      <c r="K6" s="102" t="s">
        <v>94</v>
      </c>
      <c r="L6" s="103"/>
      <c r="M6" s="104"/>
      <c r="N6" s="14"/>
      <c r="O6" s="102" t="s">
        <v>103</v>
      </c>
      <c r="P6" s="103"/>
      <c r="Q6" s="104"/>
      <c r="R6" s="15"/>
      <c r="S6" s="102" t="s">
        <v>102</v>
      </c>
      <c r="T6" s="103"/>
      <c r="U6" s="104"/>
    </row>
    <row r="7" spans="1:21" ht="30" customHeight="1" x14ac:dyDescent="0.2">
      <c r="A7" s="16"/>
      <c r="B7" s="17"/>
      <c r="C7" s="18" t="s">
        <v>3</v>
      </c>
      <c r="D7" s="19" t="s">
        <v>4</v>
      </c>
      <c r="E7" s="20" t="s">
        <v>5</v>
      </c>
      <c r="F7" s="21"/>
      <c r="G7" s="18" t="s">
        <v>3</v>
      </c>
      <c r="H7" s="19" t="s">
        <v>4</v>
      </c>
      <c r="I7" s="20" t="s">
        <v>5</v>
      </c>
      <c r="J7" s="21"/>
      <c r="K7" s="18" t="s">
        <v>3</v>
      </c>
      <c r="L7" s="19" t="s">
        <v>4</v>
      </c>
      <c r="M7" s="20" t="s">
        <v>5</v>
      </c>
      <c r="N7" s="21"/>
      <c r="O7" s="18" t="s">
        <v>1</v>
      </c>
      <c r="P7" s="19" t="s">
        <v>2</v>
      </c>
      <c r="Q7" s="20" t="s">
        <v>6</v>
      </c>
      <c r="R7" s="21"/>
      <c r="S7" s="18" t="s">
        <v>1</v>
      </c>
      <c r="T7" s="19" t="s">
        <v>2</v>
      </c>
      <c r="U7" s="20" t="s">
        <v>6</v>
      </c>
    </row>
    <row r="8" spans="1:21" ht="15" customHeight="1" x14ac:dyDescent="0.25">
      <c r="A8" s="22"/>
      <c r="B8" s="23"/>
      <c r="C8" s="24"/>
      <c r="D8" s="25"/>
      <c r="E8" s="26"/>
      <c r="F8" s="27"/>
      <c r="G8" s="24"/>
      <c r="H8" s="25"/>
      <c r="I8" s="17"/>
      <c r="J8" s="27"/>
      <c r="K8" s="24"/>
      <c r="L8" s="25"/>
      <c r="M8" s="17"/>
      <c r="N8" s="27"/>
      <c r="O8" s="24"/>
      <c r="P8" s="25"/>
      <c r="Q8" s="17"/>
      <c r="R8" s="27"/>
      <c r="S8" s="24"/>
      <c r="T8" s="25"/>
      <c r="U8" s="17"/>
    </row>
    <row r="9" spans="1:21" ht="15" customHeight="1" x14ac:dyDescent="0.25">
      <c r="A9" s="22" t="s">
        <v>7</v>
      </c>
      <c r="B9" s="28">
        <v>350</v>
      </c>
      <c r="C9" s="24"/>
      <c r="D9" s="29"/>
      <c r="E9" s="26"/>
      <c r="F9" s="27"/>
      <c r="G9" s="24"/>
      <c r="H9" s="25"/>
      <c r="I9" s="17"/>
      <c r="J9" s="27"/>
      <c r="K9" s="24"/>
      <c r="L9" s="25"/>
      <c r="M9" s="17"/>
      <c r="N9" s="27"/>
      <c r="O9" s="30">
        <v>373</v>
      </c>
      <c r="P9" s="25"/>
      <c r="Q9" s="17"/>
      <c r="R9" s="27"/>
      <c r="S9" s="30">
        <v>236</v>
      </c>
      <c r="T9" s="25"/>
      <c r="U9" s="17"/>
    </row>
    <row r="10" spans="1:21" ht="15" customHeight="1" x14ac:dyDescent="0.2">
      <c r="A10" s="8"/>
      <c r="B10" s="31"/>
      <c r="C10" s="8"/>
      <c r="D10" s="8"/>
      <c r="E10" s="31"/>
      <c r="F10" s="31"/>
      <c r="G10" s="8"/>
      <c r="H10" s="8"/>
      <c r="I10" s="31"/>
      <c r="J10" s="31"/>
      <c r="K10" s="8"/>
      <c r="L10" s="8"/>
      <c r="M10" s="31"/>
      <c r="N10" s="32"/>
      <c r="O10" s="33"/>
      <c r="P10" s="8"/>
      <c r="Q10" s="31"/>
      <c r="R10" s="8"/>
      <c r="S10" s="33"/>
      <c r="T10" s="8"/>
      <c r="U10" s="31"/>
    </row>
    <row r="11" spans="1:21" ht="15" customHeight="1" x14ac:dyDescent="0.2">
      <c r="A11" s="16" t="s">
        <v>46</v>
      </c>
      <c r="B11" s="34">
        <v>10</v>
      </c>
      <c r="C11" s="35"/>
      <c r="D11" s="36"/>
      <c r="E11" s="37"/>
      <c r="F11" s="38"/>
      <c r="G11" s="35"/>
      <c r="H11" s="36"/>
      <c r="I11" s="39"/>
      <c r="J11" s="38"/>
      <c r="K11" s="35"/>
      <c r="L11" s="36"/>
      <c r="M11" s="39"/>
      <c r="N11" s="38"/>
      <c r="O11" s="40"/>
      <c r="P11" s="41"/>
      <c r="Q11" s="42"/>
      <c r="R11" s="38"/>
      <c r="S11" s="40"/>
      <c r="T11" s="41"/>
      <c r="U11" s="42"/>
    </row>
    <row r="12" spans="1:21" ht="15" customHeight="1" x14ac:dyDescent="0.2">
      <c r="A12" s="16" t="s">
        <v>8</v>
      </c>
      <c r="B12" s="17"/>
      <c r="C12" s="35">
        <f>B9*2.25</f>
        <v>787.5</v>
      </c>
      <c r="D12" s="36">
        <v>0</v>
      </c>
      <c r="E12" s="37">
        <f t="shared" ref="E12:E14" si="0">D12-C12</f>
        <v>-787.5</v>
      </c>
      <c r="F12" s="38"/>
      <c r="G12" s="35">
        <v>0</v>
      </c>
      <c r="H12" s="36">
        <v>0</v>
      </c>
      <c r="I12" s="37">
        <f t="shared" ref="I12:I14" si="1">H12-G12</f>
        <v>0</v>
      </c>
      <c r="J12" s="38"/>
      <c r="K12" s="35">
        <f t="shared" ref="K12:L12" si="2">C12-G12</f>
        <v>787.5</v>
      </c>
      <c r="L12" s="36">
        <f t="shared" si="2"/>
        <v>0</v>
      </c>
      <c r="M12" s="37">
        <f t="shared" ref="M12:M14" si="3">L12-K12</f>
        <v>-787.5</v>
      </c>
      <c r="N12" s="38"/>
      <c r="O12" s="35">
        <v>787.5</v>
      </c>
      <c r="P12" s="36">
        <v>0</v>
      </c>
      <c r="Q12" s="37">
        <f>O12-P12</f>
        <v>787.5</v>
      </c>
      <c r="R12" s="38"/>
      <c r="S12" s="40">
        <f>S9*2.25</f>
        <v>531</v>
      </c>
      <c r="T12" s="36">
        <v>0</v>
      </c>
      <c r="U12" s="37">
        <f>S12-T12</f>
        <v>531</v>
      </c>
    </row>
    <row r="13" spans="1:21" ht="15" customHeight="1" x14ac:dyDescent="0.2">
      <c r="A13" s="16" t="s">
        <v>9</v>
      </c>
      <c r="B13" s="17"/>
      <c r="C13" s="35">
        <f>B9*1.75</f>
        <v>612.5</v>
      </c>
      <c r="D13" s="36">
        <v>0</v>
      </c>
      <c r="E13" s="37">
        <f t="shared" si="0"/>
        <v>-612.5</v>
      </c>
      <c r="F13" s="38"/>
      <c r="G13" s="35">
        <v>0</v>
      </c>
      <c r="H13" s="36">
        <v>0</v>
      </c>
      <c r="I13" s="37">
        <f t="shared" si="1"/>
        <v>0</v>
      </c>
      <c r="J13" s="38"/>
      <c r="K13" s="35">
        <f t="shared" ref="K13:L13" si="4">C13-G13</f>
        <v>612.5</v>
      </c>
      <c r="L13" s="36">
        <f t="shared" si="4"/>
        <v>0</v>
      </c>
      <c r="M13" s="37">
        <f t="shared" si="3"/>
        <v>-612.5</v>
      </c>
      <c r="N13" s="38"/>
      <c r="O13" s="35">
        <v>612.5</v>
      </c>
      <c r="P13" s="36">
        <v>0</v>
      </c>
      <c r="Q13" s="37">
        <f t="shared" ref="Q13:Q14" si="5">O13-P13</f>
        <v>612.5</v>
      </c>
      <c r="R13" s="38"/>
      <c r="S13" s="40">
        <f>S9*1.75</f>
        <v>413</v>
      </c>
      <c r="T13" s="36">
        <v>0</v>
      </c>
      <c r="U13" s="37">
        <f t="shared" ref="U13:U14" si="6">S13-T13</f>
        <v>413</v>
      </c>
    </row>
    <row r="14" spans="1:21" ht="15" customHeight="1" x14ac:dyDescent="0.2">
      <c r="A14" s="16" t="s">
        <v>47</v>
      </c>
      <c r="B14" s="17"/>
      <c r="C14" s="35">
        <f>B9*6</f>
        <v>2100</v>
      </c>
      <c r="D14" s="36">
        <v>0</v>
      </c>
      <c r="E14" s="37">
        <f t="shared" si="0"/>
        <v>-2100</v>
      </c>
      <c r="F14" s="38"/>
      <c r="G14" s="35">
        <v>0</v>
      </c>
      <c r="H14" s="36">
        <v>0</v>
      </c>
      <c r="I14" s="37">
        <f t="shared" si="1"/>
        <v>0</v>
      </c>
      <c r="J14" s="38"/>
      <c r="K14" s="35">
        <f t="shared" ref="K14:L14" si="7">C14-G14</f>
        <v>2100</v>
      </c>
      <c r="L14" s="36">
        <f t="shared" si="7"/>
        <v>0</v>
      </c>
      <c r="M14" s="37">
        <f t="shared" si="3"/>
        <v>-2100</v>
      </c>
      <c r="N14" s="38"/>
      <c r="O14" s="35">
        <v>2226</v>
      </c>
      <c r="P14" s="36">
        <v>0</v>
      </c>
      <c r="Q14" s="37">
        <f t="shared" si="5"/>
        <v>2226</v>
      </c>
      <c r="R14" s="38"/>
      <c r="S14" s="40">
        <f>S9*6</f>
        <v>1416</v>
      </c>
      <c r="T14" s="36">
        <v>0</v>
      </c>
      <c r="U14" s="37">
        <f t="shared" si="6"/>
        <v>1416</v>
      </c>
    </row>
    <row r="15" spans="1:21" ht="15" customHeight="1" x14ac:dyDescent="0.2">
      <c r="A15" s="43" t="s">
        <v>10</v>
      </c>
      <c r="B15" s="28">
        <f>SUM(B9)</f>
        <v>350</v>
      </c>
      <c r="C15" s="94">
        <f t="shared" ref="C15:E15" si="8">SUM(C12:C14)</f>
        <v>3500</v>
      </c>
      <c r="D15" s="83">
        <f t="shared" si="8"/>
        <v>0</v>
      </c>
      <c r="E15" s="86">
        <f t="shared" si="8"/>
        <v>-3500</v>
      </c>
      <c r="F15" s="47"/>
      <c r="G15" s="94">
        <f t="shared" ref="G15:I15" si="9">SUM(G12:G14)</f>
        <v>0</v>
      </c>
      <c r="H15" s="83">
        <f t="shared" si="9"/>
        <v>0</v>
      </c>
      <c r="I15" s="86">
        <f t="shared" si="9"/>
        <v>0</v>
      </c>
      <c r="J15" s="47"/>
      <c r="K15" s="94">
        <f t="shared" ref="K15:M15" si="10">SUM(K12:K14)</f>
        <v>3500</v>
      </c>
      <c r="L15" s="48">
        <f t="shared" si="10"/>
        <v>0</v>
      </c>
      <c r="M15" s="86">
        <f t="shared" si="10"/>
        <v>-3500</v>
      </c>
      <c r="N15" s="47"/>
      <c r="O15" s="94">
        <f t="shared" ref="O15:Q15" si="11">SUM(O12:O14)</f>
        <v>3626</v>
      </c>
      <c r="P15" s="48">
        <f t="shared" si="11"/>
        <v>0</v>
      </c>
      <c r="Q15" s="86">
        <f t="shared" si="11"/>
        <v>3626</v>
      </c>
      <c r="R15" s="47"/>
      <c r="S15" s="82">
        <f>SUM(S12:S14)</f>
        <v>2360</v>
      </c>
      <c r="T15" s="83">
        <f>SUM(T12:T14)</f>
        <v>0</v>
      </c>
      <c r="U15" s="86">
        <f>SUM(U12:U14)</f>
        <v>2360</v>
      </c>
    </row>
    <row r="16" spans="1:21" ht="15" customHeight="1" x14ac:dyDescent="0.2">
      <c r="A16" s="16"/>
      <c r="B16" s="17"/>
      <c r="C16" s="35"/>
      <c r="D16" s="36"/>
      <c r="E16" s="37"/>
      <c r="F16" s="38"/>
      <c r="G16" s="35"/>
      <c r="H16" s="36"/>
      <c r="I16" s="39"/>
      <c r="J16" s="38"/>
      <c r="K16" s="35"/>
      <c r="L16" s="36"/>
      <c r="M16" s="39"/>
      <c r="N16" s="38"/>
      <c r="O16" s="40"/>
      <c r="P16" s="36"/>
      <c r="Q16" s="39"/>
      <c r="R16" s="38"/>
      <c r="S16" s="40"/>
      <c r="T16" s="36"/>
      <c r="U16" s="39"/>
    </row>
    <row r="17" spans="1:22" ht="15.75" customHeight="1" x14ac:dyDescent="0.2">
      <c r="A17" s="49" t="s">
        <v>11</v>
      </c>
      <c r="B17" s="17"/>
      <c r="C17" s="35"/>
      <c r="D17" s="36"/>
      <c r="E17" s="37"/>
      <c r="F17" s="38"/>
      <c r="G17" s="35"/>
      <c r="H17" s="36"/>
      <c r="I17" s="39"/>
      <c r="J17" s="38"/>
      <c r="K17" s="35"/>
      <c r="L17" s="36"/>
      <c r="M17" s="39"/>
      <c r="N17" s="38"/>
      <c r="O17" s="40"/>
      <c r="P17" s="36"/>
      <c r="Q17" s="39"/>
      <c r="R17" s="38"/>
      <c r="S17" s="40"/>
      <c r="T17" s="36"/>
      <c r="U17" s="39"/>
    </row>
    <row r="18" spans="1:22" ht="15.75" customHeight="1" x14ac:dyDescent="0.2">
      <c r="A18" s="50" t="s">
        <v>53</v>
      </c>
      <c r="B18" s="17"/>
      <c r="C18" s="51">
        <v>1500</v>
      </c>
      <c r="D18" s="36">
        <v>0</v>
      </c>
      <c r="E18" s="37">
        <f t="shared" ref="E18:E32" si="12">D18-C18</f>
        <v>-1500</v>
      </c>
      <c r="F18" s="38"/>
      <c r="G18" s="51">
        <v>0</v>
      </c>
      <c r="H18" s="36">
        <v>0</v>
      </c>
      <c r="I18" s="37">
        <f t="shared" ref="I18:I32" si="13">G18-H18</f>
        <v>0</v>
      </c>
      <c r="J18" s="38"/>
      <c r="K18" s="35">
        <f t="shared" ref="K18" si="14">C18-G18</f>
        <v>1500</v>
      </c>
      <c r="L18" s="36">
        <f t="shared" ref="L18:L29" si="15">D18-H18</f>
        <v>0</v>
      </c>
      <c r="M18" s="37">
        <f t="shared" ref="M18:M32" si="16">L18-K18</f>
        <v>-1500</v>
      </c>
      <c r="N18" s="38"/>
      <c r="O18" s="35">
        <v>2144.2600000000002</v>
      </c>
      <c r="P18" s="36">
        <v>0</v>
      </c>
      <c r="Q18" s="37">
        <f t="shared" ref="Q18:Q31" si="17">O18-P18</f>
        <v>2144.2600000000002</v>
      </c>
      <c r="R18" s="38"/>
      <c r="S18" s="40">
        <v>886.33</v>
      </c>
      <c r="T18" s="36">
        <v>0</v>
      </c>
      <c r="U18" s="37">
        <f t="shared" ref="U18:U22" si="18">S18-T18</f>
        <v>886.33</v>
      </c>
      <c r="V18" s="79"/>
    </row>
    <row r="19" spans="1:22" ht="15.75" customHeight="1" x14ac:dyDescent="0.2">
      <c r="A19" s="50" t="s">
        <v>12</v>
      </c>
      <c r="B19" s="17"/>
      <c r="C19" s="51">
        <v>4000</v>
      </c>
      <c r="D19" s="36">
        <v>0</v>
      </c>
      <c r="E19" s="37">
        <f t="shared" si="12"/>
        <v>-4000</v>
      </c>
      <c r="F19" s="38"/>
      <c r="G19" s="51">
        <v>2500</v>
      </c>
      <c r="H19" s="36">
        <v>0</v>
      </c>
      <c r="I19" s="37">
        <f t="shared" si="13"/>
        <v>2500</v>
      </c>
      <c r="J19" s="38"/>
      <c r="K19" s="35">
        <f t="shared" ref="K19" si="19">C19-G19</f>
        <v>1500</v>
      </c>
      <c r="L19" s="36">
        <f t="shared" si="15"/>
        <v>0</v>
      </c>
      <c r="M19" s="37">
        <f t="shared" si="16"/>
        <v>-1500</v>
      </c>
      <c r="N19" s="38"/>
      <c r="O19" s="35">
        <v>4065</v>
      </c>
      <c r="P19" s="36">
        <v>1460.4</v>
      </c>
      <c r="Q19" s="37">
        <f t="shared" si="17"/>
        <v>2604.6</v>
      </c>
      <c r="R19" s="38"/>
      <c r="S19" s="40">
        <v>5470</v>
      </c>
      <c r="T19" s="36">
        <v>2601.4</v>
      </c>
      <c r="U19" s="37">
        <f t="shared" si="18"/>
        <v>2868.6</v>
      </c>
    </row>
    <row r="20" spans="1:22" ht="15.75" customHeight="1" x14ac:dyDescent="0.2">
      <c r="A20" s="50" t="s">
        <v>58</v>
      </c>
      <c r="B20" s="17"/>
      <c r="C20" s="51">
        <v>400</v>
      </c>
      <c r="D20" s="36">
        <v>0</v>
      </c>
      <c r="E20" s="37">
        <f t="shared" si="12"/>
        <v>-400</v>
      </c>
      <c r="F20" s="38"/>
      <c r="G20" s="51">
        <v>0</v>
      </c>
      <c r="H20" s="36">
        <v>0</v>
      </c>
      <c r="I20" s="37">
        <f t="shared" si="13"/>
        <v>0</v>
      </c>
      <c r="J20" s="38"/>
      <c r="K20" s="35">
        <f t="shared" ref="K20" si="20">C20-G20</f>
        <v>400</v>
      </c>
      <c r="L20" s="36">
        <f t="shared" si="15"/>
        <v>0</v>
      </c>
      <c r="M20" s="37">
        <f t="shared" si="16"/>
        <v>-400</v>
      </c>
      <c r="N20" s="38"/>
      <c r="O20" s="35">
        <v>175</v>
      </c>
      <c r="P20" s="36">
        <f t="shared" ref="O20:P29" si="21">H20-L20</f>
        <v>0</v>
      </c>
      <c r="Q20" s="37">
        <f t="shared" si="17"/>
        <v>175</v>
      </c>
      <c r="R20" s="38"/>
      <c r="S20" s="40">
        <v>0</v>
      </c>
      <c r="T20" s="36">
        <v>0</v>
      </c>
      <c r="U20" s="37">
        <f t="shared" si="18"/>
        <v>0</v>
      </c>
    </row>
    <row r="21" spans="1:22" ht="15.75" customHeight="1" x14ac:dyDescent="0.2">
      <c r="A21" s="50" t="s">
        <v>52</v>
      </c>
      <c r="B21" s="17"/>
      <c r="C21" s="51">
        <v>5000</v>
      </c>
      <c r="D21" s="36">
        <v>0</v>
      </c>
      <c r="E21" s="37">
        <f t="shared" si="12"/>
        <v>-5000</v>
      </c>
      <c r="F21" s="38"/>
      <c r="G21" s="51">
        <v>2500</v>
      </c>
      <c r="H21" s="36">
        <v>0</v>
      </c>
      <c r="I21" s="37">
        <f t="shared" si="13"/>
        <v>2500</v>
      </c>
      <c r="J21" s="38"/>
      <c r="K21" s="35">
        <f t="shared" ref="K21:K22" si="22">C21-G21</f>
        <v>2500</v>
      </c>
      <c r="L21" s="36">
        <f t="shared" si="15"/>
        <v>0</v>
      </c>
      <c r="M21" s="37">
        <f t="shared" si="16"/>
        <v>-2500</v>
      </c>
      <c r="N21" s="38"/>
      <c r="O21" s="35">
        <v>7785.57</v>
      </c>
      <c r="P21" s="36">
        <v>5176.92</v>
      </c>
      <c r="Q21" s="37">
        <f t="shared" si="17"/>
        <v>2608.6499999999996</v>
      </c>
      <c r="R21" s="38"/>
      <c r="S21" s="40">
        <v>9678.67</v>
      </c>
      <c r="T21" s="36">
        <v>7179.5</v>
      </c>
      <c r="U21" s="37">
        <f t="shared" si="18"/>
        <v>2499.17</v>
      </c>
    </row>
    <row r="22" spans="1:22" ht="15.75" customHeight="1" x14ac:dyDescent="0.2">
      <c r="A22" s="50" t="s">
        <v>59</v>
      </c>
      <c r="B22" s="17"/>
      <c r="C22" s="51">
        <v>300</v>
      </c>
      <c r="D22" s="36">
        <v>0</v>
      </c>
      <c r="E22" s="37">
        <f>D22-C22</f>
        <v>-300</v>
      </c>
      <c r="F22" s="38"/>
      <c r="G22" s="51">
        <v>0</v>
      </c>
      <c r="H22" s="36">
        <v>0</v>
      </c>
      <c r="I22" s="37">
        <f t="shared" si="13"/>
        <v>0</v>
      </c>
      <c r="J22" s="38"/>
      <c r="K22" s="35">
        <f t="shared" si="22"/>
        <v>300</v>
      </c>
      <c r="L22" s="36">
        <f t="shared" si="15"/>
        <v>0</v>
      </c>
      <c r="M22" s="37">
        <f t="shared" si="16"/>
        <v>-300</v>
      </c>
      <c r="N22" s="38"/>
      <c r="O22" s="35">
        <f>1236+825.44</f>
        <v>2061.44</v>
      </c>
      <c r="P22" s="36">
        <v>792.95</v>
      </c>
      <c r="Q22" s="37">
        <f t="shared" si="17"/>
        <v>1268.49</v>
      </c>
      <c r="R22" s="38"/>
      <c r="S22" s="40">
        <f>780+731.9</f>
        <v>1511.9</v>
      </c>
      <c r="T22" s="36">
        <v>390</v>
      </c>
      <c r="U22" s="37">
        <f t="shared" si="18"/>
        <v>1121.9000000000001</v>
      </c>
    </row>
    <row r="23" spans="1:22" ht="15.75" customHeight="1" x14ac:dyDescent="0.2">
      <c r="A23" s="50" t="s">
        <v>104</v>
      </c>
      <c r="B23" s="17"/>
      <c r="C23" s="51">
        <v>2000</v>
      </c>
      <c r="D23" s="36">
        <v>0</v>
      </c>
      <c r="E23" s="37">
        <f>D23-C23</f>
        <v>-2000</v>
      </c>
      <c r="F23" s="38"/>
      <c r="G23" s="51">
        <v>1000</v>
      </c>
      <c r="H23" s="36">
        <v>0</v>
      </c>
      <c r="I23" s="37">
        <f>G23-H23</f>
        <v>1000</v>
      </c>
      <c r="J23" s="38"/>
      <c r="K23" s="35">
        <f t="shared" ref="K23" si="23">C23-G23</f>
        <v>1000</v>
      </c>
      <c r="L23" s="36">
        <f>D23-H23</f>
        <v>0</v>
      </c>
      <c r="M23" s="37">
        <f>L23-K23</f>
        <v>-1000</v>
      </c>
      <c r="N23" s="38"/>
      <c r="O23" s="35">
        <v>2463.8000000000002</v>
      </c>
      <c r="P23" s="36">
        <v>686.4</v>
      </c>
      <c r="Q23" s="37">
        <f t="shared" si="17"/>
        <v>1777.4</v>
      </c>
      <c r="R23" s="38"/>
      <c r="S23" s="40">
        <v>0</v>
      </c>
      <c r="T23" s="36">
        <v>300</v>
      </c>
      <c r="U23" s="37">
        <f>S23-T23</f>
        <v>-300</v>
      </c>
      <c r="V23" s="79"/>
    </row>
    <row r="24" spans="1:22" ht="15.75" customHeight="1" x14ac:dyDescent="0.2">
      <c r="A24" s="50" t="s">
        <v>75</v>
      </c>
      <c r="B24" s="17"/>
      <c r="C24" s="51">
        <v>0</v>
      </c>
      <c r="D24" s="36">
        <v>0</v>
      </c>
      <c r="E24" s="37">
        <f>D24-C24</f>
        <v>0</v>
      </c>
      <c r="F24" s="38"/>
      <c r="G24" s="51">
        <v>0</v>
      </c>
      <c r="H24" s="36">
        <v>0</v>
      </c>
      <c r="I24" s="37">
        <f t="shared" ref="I24" si="24">G24-H24</f>
        <v>0</v>
      </c>
      <c r="J24" s="38"/>
      <c r="K24" s="35">
        <f t="shared" ref="K24" si="25">C24-G24</f>
        <v>0</v>
      </c>
      <c r="L24" s="36">
        <f t="shared" si="15"/>
        <v>0</v>
      </c>
      <c r="M24" s="37">
        <f t="shared" ref="M24" si="26">L24-K24</f>
        <v>0</v>
      </c>
      <c r="N24" s="38"/>
      <c r="O24" s="35">
        <v>885.13</v>
      </c>
      <c r="P24" s="36">
        <v>0</v>
      </c>
      <c r="Q24" s="37">
        <f t="shared" si="17"/>
        <v>885.13</v>
      </c>
      <c r="R24" s="38"/>
      <c r="S24" s="40">
        <v>860</v>
      </c>
      <c r="T24" s="36">
        <v>0</v>
      </c>
      <c r="U24" s="37">
        <f t="shared" ref="U24:U31" si="27">S24-T24</f>
        <v>860</v>
      </c>
    </row>
    <row r="25" spans="1:22" ht="15.75" customHeight="1" x14ac:dyDescent="0.2">
      <c r="A25" s="50" t="s">
        <v>108</v>
      </c>
      <c r="B25" s="17"/>
      <c r="C25" s="101">
        <v>500</v>
      </c>
      <c r="D25" s="36">
        <v>0</v>
      </c>
      <c r="E25" s="37">
        <f t="shared" si="12"/>
        <v>-500</v>
      </c>
      <c r="F25" s="38"/>
      <c r="G25" s="101">
        <v>0</v>
      </c>
      <c r="H25" s="36">
        <v>0</v>
      </c>
      <c r="I25" s="37">
        <f t="shared" si="13"/>
        <v>0</v>
      </c>
      <c r="J25" s="38"/>
      <c r="K25" s="35">
        <f t="shared" ref="K25" si="28">C25-G25</f>
        <v>500</v>
      </c>
      <c r="L25" s="36">
        <f t="shared" si="15"/>
        <v>0</v>
      </c>
      <c r="M25" s="37">
        <f t="shared" si="16"/>
        <v>-500</v>
      </c>
      <c r="N25" s="38"/>
      <c r="O25" s="35">
        <v>0</v>
      </c>
      <c r="P25" s="36">
        <f t="shared" si="21"/>
        <v>0</v>
      </c>
      <c r="Q25" s="37">
        <f t="shared" si="17"/>
        <v>0</v>
      </c>
      <c r="R25" s="38"/>
      <c r="S25" s="40">
        <v>783.52</v>
      </c>
      <c r="T25" s="36">
        <v>0</v>
      </c>
      <c r="U25" s="37">
        <f t="shared" si="27"/>
        <v>783.52</v>
      </c>
      <c r="V25" s="79"/>
    </row>
    <row r="26" spans="1:22" ht="15.75" customHeight="1" x14ac:dyDescent="0.2">
      <c r="A26" s="50" t="s">
        <v>57</v>
      </c>
      <c r="B26" s="17"/>
      <c r="C26" s="101">
        <v>50</v>
      </c>
      <c r="D26" s="36">
        <v>0</v>
      </c>
      <c r="E26" s="37">
        <f t="shared" si="12"/>
        <v>-50</v>
      </c>
      <c r="F26" s="38"/>
      <c r="G26" s="101">
        <v>0</v>
      </c>
      <c r="H26" s="36">
        <v>0</v>
      </c>
      <c r="I26" s="37">
        <f t="shared" si="13"/>
        <v>0</v>
      </c>
      <c r="J26" s="38"/>
      <c r="K26" s="35">
        <f t="shared" ref="K26" si="29">C26-G26</f>
        <v>50</v>
      </c>
      <c r="L26" s="36">
        <f t="shared" si="15"/>
        <v>0</v>
      </c>
      <c r="M26" s="37">
        <f t="shared" si="16"/>
        <v>-50</v>
      </c>
      <c r="N26" s="38"/>
      <c r="O26" s="35">
        <v>349</v>
      </c>
      <c r="P26" s="36">
        <v>486.5</v>
      </c>
      <c r="Q26" s="37">
        <f t="shared" si="17"/>
        <v>-137.5</v>
      </c>
      <c r="R26" s="38"/>
      <c r="S26" s="40">
        <v>0</v>
      </c>
      <c r="T26" s="36">
        <v>0</v>
      </c>
      <c r="U26" s="37">
        <f t="shared" si="27"/>
        <v>0</v>
      </c>
      <c r="V26" s="79"/>
    </row>
    <row r="27" spans="1:22" ht="15.75" customHeight="1" x14ac:dyDescent="0.2">
      <c r="A27" s="50" t="s">
        <v>56</v>
      </c>
      <c r="B27" s="17"/>
      <c r="C27" s="51">
        <v>2000</v>
      </c>
      <c r="D27" s="36">
        <v>0</v>
      </c>
      <c r="E27" s="37">
        <f t="shared" si="12"/>
        <v>-2000</v>
      </c>
      <c r="F27" s="38"/>
      <c r="G27" s="51">
        <v>1000</v>
      </c>
      <c r="H27" s="36">
        <v>0</v>
      </c>
      <c r="I27" s="37">
        <f t="shared" si="13"/>
        <v>1000</v>
      </c>
      <c r="J27" s="38"/>
      <c r="K27" s="35">
        <f t="shared" ref="K27" si="30">C27-G27</f>
        <v>1000</v>
      </c>
      <c r="L27" s="36">
        <f t="shared" si="15"/>
        <v>0</v>
      </c>
      <c r="M27" s="37">
        <f t="shared" si="16"/>
        <v>-1000</v>
      </c>
      <c r="N27" s="38"/>
      <c r="O27" s="35">
        <v>2665</v>
      </c>
      <c r="P27" s="36">
        <v>1399.42</v>
      </c>
      <c r="Q27" s="37">
        <f t="shared" si="17"/>
        <v>1265.58</v>
      </c>
      <c r="R27" s="38"/>
      <c r="S27" s="40">
        <v>0</v>
      </c>
      <c r="T27" s="36">
        <v>0</v>
      </c>
      <c r="U27" s="37">
        <f t="shared" si="27"/>
        <v>0</v>
      </c>
    </row>
    <row r="28" spans="1:22" ht="15.75" customHeight="1" x14ac:dyDescent="0.2">
      <c r="A28" s="50" t="s">
        <v>54</v>
      </c>
      <c r="B28" s="17"/>
      <c r="C28" s="51">
        <v>2000</v>
      </c>
      <c r="D28" s="36">
        <v>0</v>
      </c>
      <c r="E28" s="37">
        <f t="shared" si="12"/>
        <v>-2000</v>
      </c>
      <c r="F28" s="38"/>
      <c r="G28" s="51">
        <v>1000</v>
      </c>
      <c r="H28" s="36">
        <v>0</v>
      </c>
      <c r="I28" s="37">
        <f t="shared" si="13"/>
        <v>1000</v>
      </c>
      <c r="J28" s="38"/>
      <c r="K28" s="35">
        <f t="shared" ref="K28" si="31">C28-G28</f>
        <v>1000</v>
      </c>
      <c r="L28" s="36">
        <f t="shared" si="15"/>
        <v>0</v>
      </c>
      <c r="M28" s="37">
        <f t="shared" si="16"/>
        <v>-1000</v>
      </c>
      <c r="N28" s="38"/>
      <c r="O28" s="35">
        <f t="shared" si="21"/>
        <v>0</v>
      </c>
      <c r="P28" s="36">
        <f t="shared" si="21"/>
        <v>0</v>
      </c>
      <c r="Q28" s="37">
        <f t="shared" si="17"/>
        <v>0</v>
      </c>
      <c r="R28" s="38"/>
      <c r="S28" s="40">
        <v>0</v>
      </c>
      <c r="T28" s="36">
        <v>0</v>
      </c>
      <c r="U28" s="37">
        <f t="shared" si="27"/>
        <v>0</v>
      </c>
    </row>
    <row r="29" spans="1:22" ht="15.75" customHeight="1" x14ac:dyDescent="0.2">
      <c r="A29" s="50" t="s">
        <v>13</v>
      </c>
      <c r="B29" s="17"/>
      <c r="C29" s="51">
        <v>4000</v>
      </c>
      <c r="D29" s="36">
        <v>0</v>
      </c>
      <c r="E29" s="37">
        <f t="shared" ref="E29" si="32">D29-C29</f>
        <v>-4000</v>
      </c>
      <c r="F29" s="38"/>
      <c r="G29" s="51">
        <v>0</v>
      </c>
      <c r="H29" s="36">
        <v>0</v>
      </c>
      <c r="I29" s="37">
        <f t="shared" ref="I29:I31" si="33">G29-H29</f>
        <v>0</v>
      </c>
      <c r="J29" s="38"/>
      <c r="K29" s="35">
        <f t="shared" ref="K29:L31" si="34">C29-G29</f>
        <v>4000</v>
      </c>
      <c r="L29" s="36">
        <f t="shared" si="15"/>
        <v>0</v>
      </c>
      <c r="M29" s="37">
        <f t="shared" ref="M29:M31" si="35">L29-K29</f>
        <v>-4000</v>
      </c>
      <c r="N29" s="38"/>
      <c r="O29" s="35">
        <v>8032.81</v>
      </c>
      <c r="P29" s="36">
        <f t="shared" si="21"/>
        <v>0</v>
      </c>
      <c r="Q29" s="37">
        <f t="shared" si="17"/>
        <v>8032.81</v>
      </c>
      <c r="R29" s="38"/>
      <c r="S29" s="40">
        <v>0</v>
      </c>
      <c r="T29" s="36">
        <v>0</v>
      </c>
      <c r="U29" s="37">
        <f t="shared" si="27"/>
        <v>0</v>
      </c>
      <c r="V29" s="79"/>
    </row>
    <row r="30" spans="1:22" ht="15.75" customHeight="1" x14ac:dyDescent="0.2">
      <c r="A30" s="50" t="s">
        <v>91</v>
      </c>
      <c r="B30" s="17"/>
      <c r="C30" s="101">
        <v>0</v>
      </c>
      <c r="D30" s="36">
        <v>0</v>
      </c>
      <c r="E30" s="37">
        <f t="shared" ref="E30" si="36">D30-C30</f>
        <v>0</v>
      </c>
      <c r="F30" s="38"/>
      <c r="G30" s="101">
        <v>0</v>
      </c>
      <c r="H30" s="36">
        <v>0</v>
      </c>
      <c r="I30" s="37">
        <f t="shared" ref="I30" si="37">G30-H30</f>
        <v>0</v>
      </c>
      <c r="J30" s="38"/>
      <c r="K30" s="35">
        <f t="shared" si="34"/>
        <v>0</v>
      </c>
      <c r="L30" s="36">
        <f t="shared" si="34"/>
        <v>0</v>
      </c>
      <c r="M30" s="37">
        <f t="shared" si="35"/>
        <v>0</v>
      </c>
      <c r="N30" s="38"/>
      <c r="O30" s="35">
        <v>3735</v>
      </c>
      <c r="P30" s="36">
        <v>2998.62</v>
      </c>
      <c r="Q30" s="37">
        <f t="shared" si="17"/>
        <v>736.38000000000011</v>
      </c>
      <c r="R30" s="38"/>
      <c r="S30" s="40">
        <v>0</v>
      </c>
      <c r="T30" s="36">
        <v>0</v>
      </c>
      <c r="U30" s="37">
        <f t="shared" si="27"/>
        <v>0</v>
      </c>
      <c r="V30" s="79"/>
    </row>
    <row r="31" spans="1:22" ht="15.75" customHeight="1" x14ac:dyDescent="0.2">
      <c r="A31" s="50" t="s">
        <v>55</v>
      </c>
      <c r="B31" s="17"/>
      <c r="C31" s="51">
        <v>800</v>
      </c>
      <c r="D31" s="36">
        <v>0</v>
      </c>
      <c r="E31" s="37">
        <f t="shared" ref="E31" si="38">D31-C31</f>
        <v>-800</v>
      </c>
      <c r="F31" s="38"/>
      <c r="G31" s="51">
        <v>800</v>
      </c>
      <c r="H31" s="36">
        <v>0</v>
      </c>
      <c r="I31" s="37">
        <f t="shared" si="33"/>
        <v>800</v>
      </c>
      <c r="J31" s="38"/>
      <c r="K31" s="35">
        <f t="shared" si="34"/>
        <v>0</v>
      </c>
      <c r="L31" s="36">
        <f t="shared" si="34"/>
        <v>0</v>
      </c>
      <c r="M31" s="37">
        <f t="shared" si="35"/>
        <v>0</v>
      </c>
      <c r="N31" s="38"/>
      <c r="O31" s="35">
        <v>2484</v>
      </c>
      <c r="P31" s="36">
        <v>209.9</v>
      </c>
      <c r="Q31" s="37">
        <f t="shared" si="17"/>
        <v>2274.1</v>
      </c>
      <c r="R31" s="38"/>
      <c r="S31" s="40">
        <f>230</f>
        <v>230</v>
      </c>
      <c r="T31" s="36">
        <v>1017.05</v>
      </c>
      <c r="U31" s="37">
        <f t="shared" si="27"/>
        <v>-787.05</v>
      </c>
      <c r="V31" s="79"/>
    </row>
    <row r="32" spans="1:22" ht="15.75" customHeight="1" x14ac:dyDescent="0.2">
      <c r="A32" s="43" t="s">
        <v>14</v>
      </c>
      <c r="B32" s="34"/>
      <c r="C32" s="94">
        <f>SUM(C18:C31)</f>
        <v>22550</v>
      </c>
      <c r="D32" s="83">
        <f>SUM(D18:D31)</f>
        <v>0</v>
      </c>
      <c r="E32" s="86">
        <f t="shared" si="12"/>
        <v>-22550</v>
      </c>
      <c r="F32" s="47"/>
      <c r="G32" s="94">
        <f>SUM(G18:G31)</f>
        <v>8800</v>
      </c>
      <c r="H32" s="83">
        <f>SUM(H18:H31)</f>
        <v>0</v>
      </c>
      <c r="I32" s="86">
        <f t="shared" si="13"/>
        <v>8800</v>
      </c>
      <c r="J32" s="47"/>
      <c r="K32" s="94">
        <f>SUM(K18:K31)</f>
        <v>13750</v>
      </c>
      <c r="L32" s="48">
        <f>SUM(L18:L31)</f>
        <v>0</v>
      </c>
      <c r="M32" s="86">
        <f t="shared" si="16"/>
        <v>-13750</v>
      </c>
      <c r="N32" s="47"/>
      <c r="O32" s="82">
        <f>SUM(O18:O31)</f>
        <v>36846.01</v>
      </c>
      <c r="P32" s="83">
        <f>SUM(P18:P31)</f>
        <v>13211.109999999999</v>
      </c>
      <c r="Q32" s="88">
        <f>SUM(Q18:Q31)</f>
        <v>23634.899999999998</v>
      </c>
      <c r="R32" s="47"/>
      <c r="S32" s="82">
        <f>SUM(S18:S31)</f>
        <v>19420.420000000002</v>
      </c>
      <c r="T32" s="83">
        <f>SUM(T18:T31)</f>
        <v>11487.949999999999</v>
      </c>
      <c r="U32" s="88">
        <f>SUM(U18:U31)</f>
        <v>7932.47</v>
      </c>
    </row>
    <row r="33" spans="1:22" ht="15.75" customHeight="1" x14ac:dyDescent="0.2">
      <c r="A33" s="52"/>
      <c r="B33" s="17"/>
      <c r="C33" s="35"/>
      <c r="D33" s="36"/>
      <c r="E33" s="17"/>
      <c r="F33" s="38"/>
      <c r="G33" s="35"/>
      <c r="H33" s="36"/>
      <c r="I33" s="39"/>
      <c r="J33" s="38"/>
      <c r="K33" s="35"/>
      <c r="L33" s="36"/>
      <c r="M33" s="39"/>
      <c r="N33" s="38"/>
      <c r="O33" s="40"/>
      <c r="P33" s="36"/>
      <c r="Q33" s="39"/>
      <c r="R33" s="38"/>
      <c r="S33" s="40"/>
      <c r="T33" s="36"/>
      <c r="U33" s="39"/>
    </row>
    <row r="34" spans="1:22" ht="15.75" customHeight="1" x14ac:dyDescent="0.2">
      <c r="A34" s="49" t="s">
        <v>15</v>
      </c>
      <c r="B34" s="17"/>
      <c r="C34" s="35"/>
      <c r="D34" s="36"/>
      <c r="E34" s="37"/>
      <c r="F34" s="38"/>
      <c r="G34" s="35"/>
      <c r="H34" s="36"/>
      <c r="I34" s="39"/>
      <c r="J34" s="38"/>
      <c r="K34" s="35"/>
      <c r="L34" s="36"/>
      <c r="M34" s="39"/>
      <c r="N34" s="38"/>
      <c r="O34" s="40"/>
      <c r="P34" s="36"/>
      <c r="Q34" s="39"/>
      <c r="R34" s="38"/>
      <c r="S34" s="40"/>
      <c r="T34" s="36"/>
      <c r="U34" s="39"/>
    </row>
    <row r="35" spans="1:22" ht="15.75" customHeight="1" x14ac:dyDescent="0.2">
      <c r="A35" s="50" t="s">
        <v>48</v>
      </c>
      <c r="B35" s="17"/>
      <c r="C35" s="51">
        <v>0</v>
      </c>
      <c r="D35" s="36">
        <v>0</v>
      </c>
      <c r="E35" s="37">
        <f t="shared" ref="E35" si="39">D35-C35</f>
        <v>0</v>
      </c>
      <c r="F35" s="38"/>
      <c r="G35" s="51">
        <v>0</v>
      </c>
      <c r="H35" s="36">
        <v>0</v>
      </c>
      <c r="I35" s="37">
        <f t="shared" ref="I35" si="40">G35-H35</f>
        <v>0</v>
      </c>
      <c r="J35" s="38"/>
      <c r="K35" s="35">
        <f t="shared" ref="K35:L44" si="41">C35-G35</f>
        <v>0</v>
      </c>
      <c r="L35" s="36">
        <f t="shared" si="41"/>
        <v>0</v>
      </c>
      <c r="M35" s="37">
        <f t="shared" ref="M35:M45" si="42">L35-K35</f>
        <v>0</v>
      </c>
      <c r="N35" s="38"/>
      <c r="O35" s="35">
        <f t="shared" ref="O35:P42" si="43">G35-K35</f>
        <v>0</v>
      </c>
      <c r="P35" s="36">
        <f t="shared" si="43"/>
        <v>0</v>
      </c>
      <c r="Q35" s="37">
        <f t="shared" ref="Q35:Q44" si="44">O35-P35</f>
        <v>0</v>
      </c>
      <c r="R35" s="38"/>
      <c r="S35" s="40">
        <v>1549</v>
      </c>
      <c r="T35" s="87">
        <v>461.48</v>
      </c>
      <c r="U35" s="37">
        <f t="shared" ref="U35:U44" si="45">S35-T35</f>
        <v>1087.52</v>
      </c>
      <c r="V35" s="79"/>
    </row>
    <row r="36" spans="1:22" ht="15.75" customHeight="1" x14ac:dyDescent="0.2">
      <c r="A36" s="50" t="s">
        <v>49</v>
      </c>
      <c r="B36" s="17"/>
      <c r="C36" s="51">
        <v>500</v>
      </c>
      <c r="D36" s="36">
        <v>0</v>
      </c>
      <c r="E36" s="37">
        <f t="shared" ref="E36:E45" si="46">D36-C36</f>
        <v>-500</v>
      </c>
      <c r="F36" s="38"/>
      <c r="G36" s="51">
        <v>500</v>
      </c>
      <c r="H36" s="36">
        <v>0</v>
      </c>
      <c r="I36" s="37">
        <f t="shared" ref="I36:I45" si="47">G36-H36</f>
        <v>500</v>
      </c>
      <c r="J36" s="38"/>
      <c r="K36" s="35">
        <f t="shared" ref="K36" si="48">C36-G36</f>
        <v>0</v>
      </c>
      <c r="L36" s="36">
        <f t="shared" si="41"/>
        <v>0</v>
      </c>
      <c r="M36" s="37">
        <f t="shared" si="42"/>
        <v>0</v>
      </c>
      <c r="N36" s="38"/>
      <c r="O36" s="35">
        <v>731</v>
      </c>
      <c r="P36" s="36">
        <v>985</v>
      </c>
      <c r="Q36" s="37">
        <f t="shared" si="44"/>
        <v>-254</v>
      </c>
      <c r="R36" s="38"/>
      <c r="S36" s="40">
        <v>0</v>
      </c>
      <c r="T36" s="36">
        <v>0</v>
      </c>
      <c r="U36" s="37">
        <f t="shared" si="45"/>
        <v>0</v>
      </c>
      <c r="V36" s="79"/>
    </row>
    <row r="37" spans="1:22" ht="15.75" customHeight="1" x14ac:dyDescent="0.2">
      <c r="A37" s="50" t="s">
        <v>86</v>
      </c>
      <c r="B37" s="17"/>
      <c r="C37" s="51">
        <v>0</v>
      </c>
      <c r="D37" s="36">
        <v>0</v>
      </c>
      <c r="E37" s="37">
        <f t="shared" ref="E37" si="49">D37-C37</f>
        <v>0</v>
      </c>
      <c r="F37" s="38"/>
      <c r="G37" s="51">
        <v>0</v>
      </c>
      <c r="H37" s="36">
        <v>0</v>
      </c>
      <c r="I37" s="37">
        <f t="shared" ref="I37" si="50">G37-H37</f>
        <v>0</v>
      </c>
      <c r="J37" s="38"/>
      <c r="K37" s="35">
        <f t="shared" ref="K37" si="51">C37-G37</f>
        <v>0</v>
      </c>
      <c r="L37" s="36">
        <f t="shared" ref="L37" si="52">D37-H37</f>
        <v>0</v>
      </c>
      <c r="M37" s="37">
        <f t="shared" ref="M37" si="53">L37-K37</f>
        <v>0</v>
      </c>
      <c r="N37" s="38"/>
      <c r="O37" s="35">
        <v>293</v>
      </c>
      <c r="P37" s="36">
        <f t="shared" si="43"/>
        <v>0</v>
      </c>
      <c r="Q37" s="37">
        <f t="shared" si="44"/>
        <v>293</v>
      </c>
      <c r="R37" s="38"/>
      <c r="S37" s="40">
        <v>0</v>
      </c>
      <c r="T37" s="36">
        <v>0</v>
      </c>
      <c r="U37" s="37">
        <f t="shared" si="45"/>
        <v>0</v>
      </c>
      <c r="V37" s="79"/>
    </row>
    <row r="38" spans="1:22" ht="15.75" customHeight="1" x14ac:dyDescent="0.2">
      <c r="A38" s="16" t="s">
        <v>50</v>
      </c>
      <c r="B38" s="17"/>
      <c r="C38" s="51">
        <v>1000</v>
      </c>
      <c r="D38" s="36">
        <v>0</v>
      </c>
      <c r="E38" s="37">
        <f t="shared" si="46"/>
        <v>-1000</v>
      </c>
      <c r="F38" s="38"/>
      <c r="G38" s="51">
        <v>1000</v>
      </c>
      <c r="H38" s="36">
        <v>0</v>
      </c>
      <c r="I38" s="37">
        <f t="shared" si="47"/>
        <v>1000</v>
      </c>
      <c r="J38" s="38"/>
      <c r="K38" s="35">
        <f t="shared" ref="K38" si="54">C38-G38</f>
        <v>0</v>
      </c>
      <c r="L38" s="36">
        <f t="shared" si="41"/>
        <v>0</v>
      </c>
      <c r="M38" s="37">
        <f t="shared" si="42"/>
        <v>0</v>
      </c>
      <c r="N38" s="38"/>
      <c r="O38" s="35">
        <v>1350</v>
      </c>
      <c r="P38" s="36">
        <v>370</v>
      </c>
      <c r="Q38" s="37">
        <f t="shared" si="44"/>
        <v>980</v>
      </c>
      <c r="R38" s="38"/>
      <c r="S38" s="40">
        <v>550</v>
      </c>
      <c r="T38" s="87">
        <v>369.23</v>
      </c>
      <c r="U38" s="37">
        <f t="shared" si="45"/>
        <v>180.76999999999998</v>
      </c>
      <c r="V38" s="79"/>
    </row>
    <row r="39" spans="1:22" ht="15.75" customHeight="1" x14ac:dyDescent="0.2">
      <c r="A39" s="50" t="s">
        <v>87</v>
      </c>
      <c r="B39" s="17"/>
      <c r="C39" s="51">
        <v>0</v>
      </c>
      <c r="D39" s="36">
        <v>0</v>
      </c>
      <c r="E39" s="37">
        <f t="shared" si="46"/>
        <v>0</v>
      </c>
      <c r="F39" s="38"/>
      <c r="G39" s="51">
        <v>0</v>
      </c>
      <c r="H39" s="36">
        <v>0</v>
      </c>
      <c r="I39" s="37">
        <f t="shared" si="47"/>
        <v>0</v>
      </c>
      <c r="J39" s="38"/>
      <c r="K39" s="35">
        <f t="shared" ref="K39" si="55">C39-G39</f>
        <v>0</v>
      </c>
      <c r="L39" s="36">
        <f t="shared" si="41"/>
        <v>0</v>
      </c>
      <c r="M39" s="37">
        <f t="shared" si="42"/>
        <v>0</v>
      </c>
      <c r="N39" s="38"/>
      <c r="O39" s="35">
        <v>190</v>
      </c>
      <c r="P39" s="36">
        <f t="shared" si="43"/>
        <v>0</v>
      </c>
      <c r="Q39" s="37">
        <f t="shared" si="44"/>
        <v>190</v>
      </c>
      <c r="R39" s="38"/>
      <c r="S39" s="40">
        <v>320</v>
      </c>
      <c r="T39" s="36">
        <v>0</v>
      </c>
      <c r="U39" s="37">
        <f t="shared" si="45"/>
        <v>320</v>
      </c>
    </row>
    <row r="40" spans="1:22" ht="15.75" customHeight="1" x14ac:dyDescent="0.2">
      <c r="A40" s="50" t="s">
        <v>51</v>
      </c>
      <c r="B40" s="17"/>
      <c r="C40" s="51">
        <v>500</v>
      </c>
      <c r="D40" s="36">
        <v>0</v>
      </c>
      <c r="E40" s="37">
        <f t="shared" si="46"/>
        <v>-500</v>
      </c>
      <c r="F40" s="38"/>
      <c r="G40" s="51">
        <v>500</v>
      </c>
      <c r="H40" s="36">
        <v>0</v>
      </c>
      <c r="I40" s="37">
        <f t="shared" si="47"/>
        <v>500</v>
      </c>
      <c r="J40" s="38"/>
      <c r="K40" s="35">
        <f t="shared" ref="K40" si="56">C40-G40</f>
        <v>0</v>
      </c>
      <c r="L40" s="36">
        <f t="shared" si="41"/>
        <v>0</v>
      </c>
      <c r="M40" s="37">
        <f t="shared" si="42"/>
        <v>0</v>
      </c>
      <c r="N40" s="38"/>
      <c r="O40" s="35">
        <v>525</v>
      </c>
      <c r="P40" s="36">
        <v>800</v>
      </c>
      <c r="Q40" s="37">
        <f t="shared" si="44"/>
        <v>-275</v>
      </c>
      <c r="R40" s="38"/>
      <c r="S40" s="40">
        <v>711.5</v>
      </c>
      <c r="T40" s="36">
        <v>1226.76</v>
      </c>
      <c r="U40" s="37">
        <f t="shared" si="45"/>
        <v>-515.26</v>
      </c>
    </row>
    <row r="41" spans="1:22" ht="15.75" customHeight="1" x14ac:dyDescent="0.2">
      <c r="A41" s="16" t="s">
        <v>88</v>
      </c>
      <c r="B41" s="17"/>
      <c r="C41" s="51">
        <v>0</v>
      </c>
      <c r="D41" s="36">
        <v>0</v>
      </c>
      <c r="E41" s="37">
        <f t="shared" si="46"/>
        <v>0</v>
      </c>
      <c r="F41" s="38"/>
      <c r="G41" s="51">
        <v>0</v>
      </c>
      <c r="H41" s="36">
        <v>0</v>
      </c>
      <c r="I41" s="37">
        <f t="shared" si="47"/>
        <v>0</v>
      </c>
      <c r="J41" s="38"/>
      <c r="K41" s="35">
        <f t="shared" ref="K41" si="57">C41-G41</f>
        <v>0</v>
      </c>
      <c r="L41" s="36">
        <f t="shared" si="41"/>
        <v>0</v>
      </c>
      <c r="M41" s="37">
        <f t="shared" si="42"/>
        <v>0</v>
      </c>
      <c r="N41" s="38"/>
      <c r="O41" s="35">
        <v>365</v>
      </c>
      <c r="P41" s="36">
        <f t="shared" si="43"/>
        <v>0</v>
      </c>
      <c r="Q41" s="37">
        <f t="shared" si="44"/>
        <v>365</v>
      </c>
      <c r="R41" s="38"/>
      <c r="S41" s="40">
        <v>175</v>
      </c>
      <c r="T41" s="36">
        <v>0</v>
      </c>
      <c r="U41" s="37">
        <f t="shared" si="45"/>
        <v>175</v>
      </c>
    </row>
    <row r="42" spans="1:22" ht="15.75" customHeight="1" x14ac:dyDescent="0.2">
      <c r="A42" s="78" t="s">
        <v>80</v>
      </c>
      <c r="B42" s="17"/>
      <c r="C42" s="51">
        <v>0</v>
      </c>
      <c r="D42" s="36">
        <v>0</v>
      </c>
      <c r="E42" s="37">
        <f>D42-C42</f>
        <v>0</v>
      </c>
      <c r="F42" s="38"/>
      <c r="G42" s="51">
        <v>0</v>
      </c>
      <c r="H42" s="36">
        <v>0</v>
      </c>
      <c r="I42" s="37">
        <f>G42-H42</f>
        <v>0</v>
      </c>
      <c r="J42" s="38"/>
      <c r="K42" s="35">
        <f t="shared" ref="K42" si="58">C42-G42</f>
        <v>0</v>
      </c>
      <c r="L42" s="36">
        <f t="shared" si="41"/>
        <v>0</v>
      </c>
      <c r="M42" s="37">
        <f>L42-K42</f>
        <v>0</v>
      </c>
      <c r="N42" s="38"/>
      <c r="O42" s="35">
        <v>50</v>
      </c>
      <c r="P42" s="36">
        <f t="shared" si="43"/>
        <v>0</v>
      </c>
      <c r="Q42" s="37">
        <f t="shared" si="44"/>
        <v>50</v>
      </c>
      <c r="R42" s="38"/>
      <c r="S42" s="40">
        <v>716.31</v>
      </c>
      <c r="T42" s="36">
        <v>716.31</v>
      </c>
      <c r="U42" s="37">
        <f t="shared" si="45"/>
        <v>0</v>
      </c>
    </row>
    <row r="43" spans="1:22" ht="15.75" customHeight="1" x14ac:dyDescent="0.2">
      <c r="A43" s="16" t="s">
        <v>16</v>
      </c>
      <c r="B43" s="17"/>
      <c r="C43" s="51">
        <v>5000</v>
      </c>
      <c r="D43" s="36">
        <v>0</v>
      </c>
      <c r="E43" s="37">
        <f t="shared" si="46"/>
        <v>-5000</v>
      </c>
      <c r="F43" s="38"/>
      <c r="G43" s="51">
        <v>5000</v>
      </c>
      <c r="H43" s="36">
        <v>0</v>
      </c>
      <c r="I43" s="37">
        <f t="shared" si="47"/>
        <v>5000</v>
      </c>
      <c r="J43" s="38"/>
      <c r="K43" s="35">
        <f t="shared" ref="K43" si="59">C43-G43</f>
        <v>0</v>
      </c>
      <c r="L43" s="36">
        <f t="shared" si="41"/>
        <v>0</v>
      </c>
      <c r="M43" s="37">
        <f t="shared" si="42"/>
        <v>0</v>
      </c>
      <c r="N43" s="38"/>
      <c r="O43" s="35">
        <v>5947.24</v>
      </c>
      <c r="P43" s="36">
        <v>5947.24</v>
      </c>
      <c r="Q43" s="37">
        <f t="shared" si="44"/>
        <v>0</v>
      </c>
      <c r="R43" s="38"/>
      <c r="S43" s="40">
        <v>5264.52</v>
      </c>
      <c r="T43" s="36">
        <v>5328.13</v>
      </c>
      <c r="U43" s="37">
        <f t="shared" si="45"/>
        <v>-63.609999999999673</v>
      </c>
    </row>
    <row r="44" spans="1:22" ht="15.75" customHeight="1" x14ac:dyDescent="0.2">
      <c r="A44" s="50" t="s">
        <v>60</v>
      </c>
      <c r="B44" s="17"/>
      <c r="C44" s="51">
        <v>250</v>
      </c>
      <c r="D44" s="36">
        <v>0</v>
      </c>
      <c r="E44" s="37">
        <f t="shared" si="46"/>
        <v>-250</v>
      </c>
      <c r="F44" s="38"/>
      <c r="G44" s="51">
        <v>250</v>
      </c>
      <c r="H44" s="36">
        <v>0</v>
      </c>
      <c r="I44" s="37">
        <f t="shared" si="47"/>
        <v>250</v>
      </c>
      <c r="J44" s="38"/>
      <c r="K44" s="35">
        <f t="shared" ref="K44" si="60">C44-G44</f>
        <v>0</v>
      </c>
      <c r="L44" s="36">
        <f t="shared" si="41"/>
        <v>0</v>
      </c>
      <c r="M44" s="37">
        <f t="shared" si="42"/>
        <v>0</v>
      </c>
      <c r="N44" s="38"/>
      <c r="O44" s="35">
        <v>250</v>
      </c>
      <c r="P44" s="36">
        <v>250</v>
      </c>
      <c r="Q44" s="37">
        <f t="shared" si="44"/>
        <v>0</v>
      </c>
      <c r="R44" s="38"/>
      <c r="S44" s="40">
        <v>250</v>
      </c>
      <c r="T44" s="36">
        <v>250</v>
      </c>
      <c r="U44" s="37">
        <f t="shared" si="45"/>
        <v>0</v>
      </c>
    </row>
    <row r="45" spans="1:22" ht="15.75" customHeight="1" x14ac:dyDescent="0.2">
      <c r="A45" s="43" t="s">
        <v>18</v>
      </c>
      <c r="B45" s="34"/>
      <c r="C45" s="94">
        <f>SUM(C35:C44)</f>
        <v>7250</v>
      </c>
      <c r="D45" s="83">
        <f>SUM(D35:D44)</f>
        <v>0</v>
      </c>
      <c r="E45" s="93">
        <f t="shared" si="46"/>
        <v>-7250</v>
      </c>
      <c r="F45" s="47"/>
      <c r="G45" s="94">
        <f>SUM(G35:G44)</f>
        <v>7250</v>
      </c>
      <c r="H45" s="83">
        <f>SUM(H35:H44)</f>
        <v>0</v>
      </c>
      <c r="I45" s="86">
        <f t="shared" si="47"/>
        <v>7250</v>
      </c>
      <c r="J45" s="47"/>
      <c r="K45" s="94">
        <f>SUM(K35:K44)</f>
        <v>0</v>
      </c>
      <c r="L45" s="48">
        <f>SUM(L35:L44)</f>
        <v>0</v>
      </c>
      <c r="M45" s="93">
        <f t="shared" si="42"/>
        <v>0</v>
      </c>
      <c r="N45" s="47"/>
      <c r="O45" s="84">
        <f>SUM(O35:O44)</f>
        <v>9701.24</v>
      </c>
      <c r="P45" s="83">
        <f>SUM(P35:P44)</f>
        <v>8352.24</v>
      </c>
      <c r="Q45" s="88">
        <f>SUM(Q35:Q44)</f>
        <v>1349</v>
      </c>
      <c r="R45" s="47"/>
      <c r="S45" s="84">
        <f>SUM(S35:S44)</f>
        <v>9536.33</v>
      </c>
      <c r="T45" s="83">
        <f>SUM(T35:T44)</f>
        <v>8351.91</v>
      </c>
      <c r="U45" s="88">
        <f>SUM(U35:U44)</f>
        <v>1184.4200000000003</v>
      </c>
    </row>
    <row r="46" spans="1:22" ht="15.75" customHeight="1" x14ac:dyDescent="0.2">
      <c r="A46" s="43"/>
      <c r="B46" s="34"/>
      <c r="C46" s="44"/>
      <c r="D46" s="45"/>
      <c r="E46" s="37"/>
      <c r="F46" s="47"/>
      <c r="G46" s="44"/>
      <c r="H46" s="45"/>
      <c r="I46" s="46"/>
      <c r="J46" s="47"/>
      <c r="K46" s="44"/>
      <c r="L46" s="45"/>
      <c r="M46" s="37"/>
      <c r="N46" s="47"/>
      <c r="O46" s="55"/>
      <c r="P46" s="45"/>
      <c r="Q46" s="37"/>
      <c r="R46" s="47"/>
      <c r="S46" s="55"/>
      <c r="T46" s="45"/>
      <c r="U46" s="37"/>
    </row>
    <row r="47" spans="1:22" ht="15.75" customHeight="1" x14ac:dyDescent="0.2">
      <c r="A47" s="49" t="s">
        <v>19</v>
      </c>
      <c r="B47" s="17"/>
      <c r="C47" s="35"/>
      <c r="D47" s="36"/>
      <c r="E47" s="17"/>
      <c r="F47" s="38"/>
      <c r="G47" s="35"/>
      <c r="H47" s="36"/>
      <c r="I47" s="37"/>
      <c r="J47" s="38"/>
      <c r="K47" s="35"/>
      <c r="L47" s="36"/>
      <c r="M47" s="37"/>
      <c r="N47" s="38"/>
      <c r="O47" s="40"/>
      <c r="P47" s="36"/>
      <c r="Q47" s="37"/>
      <c r="R47" s="38"/>
      <c r="S47" s="40"/>
      <c r="T47" s="36"/>
      <c r="U47" s="37"/>
    </row>
    <row r="48" spans="1:22" ht="15.75" customHeight="1" x14ac:dyDescent="0.2">
      <c r="A48" s="16" t="s">
        <v>62</v>
      </c>
      <c r="B48" s="17"/>
      <c r="C48" s="51">
        <v>0</v>
      </c>
      <c r="D48" s="36">
        <v>0</v>
      </c>
      <c r="E48" s="37">
        <f t="shared" ref="E48:E66" si="61">D48-C48</f>
        <v>0</v>
      </c>
      <c r="F48" s="38"/>
      <c r="G48" s="51">
        <v>300</v>
      </c>
      <c r="H48" s="36">
        <v>0</v>
      </c>
      <c r="I48" s="37">
        <f t="shared" ref="I48:I66" si="62">G48-H48</f>
        <v>300</v>
      </c>
      <c r="J48" s="38"/>
      <c r="K48" s="35">
        <f t="shared" ref="K48:K49" si="63">C48-G48</f>
        <v>-300</v>
      </c>
      <c r="L48" s="36">
        <f t="shared" ref="L48:L60" si="64">D48-H48</f>
        <v>0</v>
      </c>
      <c r="M48" s="37">
        <f t="shared" ref="M48:M68" si="65">L48-K48</f>
        <v>300</v>
      </c>
      <c r="N48" s="38"/>
      <c r="O48" s="35">
        <v>0</v>
      </c>
      <c r="P48" s="36">
        <f t="shared" ref="P48:P63" si="66">H48-L48</f>
        <v>0</v>
      </c>
      <c r="Q48" s="37">
        <f t="shared" ref="Q48:Q68" si="67">O48-P48</f>
        <v>0</v>
      </c>
      <c r="R48" s="38"/>
      <c r="S48" s="40">
        <v>0</v>
      </c>
      <c r="T48" s="36">
        <v>0</v>
      </c>
      <c r="U48" s="37">
        <f t="shared" ref="U48:U63" si="68">S48-T48</f>
        <v>0</v>
      </c>
      <c r="V48" s="79"/>
    </row>
    <row r="49" spans="1:22" ht="15.75" customHeight="1" x14ac:dyDescent="0.2">
      <c r="A49" s="16" t="s">
        <v>105</v>
      </c>
      <c r="B49" s="17"/>
      <c r="C49" s="51">
        <v>0</v>
      </c>
      <c r="D49" s="36">
        <v>0</v>
      </c>
      <c r="E49" s="37">
        <f t="shared" si="61"/>
        <v>0</v>
      </c>
      <c r="F49" s="38"/>
      <c r="G49" s="51">
        <v>400</v>
      </c>
      <c r="H49" s="36">
        <v>0</v>
      </c>
      <c r="I49" s="37">
        <f t="shared" si="62"/>
        <v>400</v>
      </c>
      <c r="J49" s="38"/>
      <c r="K49" s="35">
        <f t="shared" si="63"/>
        <v>-400</v>
      </c>
      <c r="L49" s="36">
        <f t="shared" si="64"/>
        <v>0</v>
      </c>
      <c r="M49" s="37">
        <f t="shared" si="65"/>
        <v>400</v>
      </c>
      <c r="N49" s="38"/>
      <c r="O49" s="35">
        <v>0</v>
      </c>
      <c r="P49" s="36">
        <v>226.49</v>
      </c>
      <c r="Q49" s="37">
        <f t="shared" si="67"/>
        <v>-226.49</v>
      </c>
      <c r="R49" s="38"/>
      <c r="S49" s="40">
        <v>0</v>
      </c>
      <c r="T49" s="36">
        <v>903.07</v>
      </c>
      <c r="U49" s="37">
        <f t="shared" si="68"/>
        <v>-903.07</v>
      </c>
      <c r="V49" s="79"/>
    </row>
    <row r="50" spans="1:22" ht="15.75" customHeight="1" x14ac:dyDescent="0.2">
      <c r="A50" s="50" t="s">
        <v>63</v>
      </c>
      <c r="B50" s="17"/>
      <c r="C50" s="51">
        <v>0</v>
      </c>
      <c r="D50" s="36">
        <v>0</v>
      </c>
      <c r="E50" s="37">
        <f t="shared" si="61"/>
        <v>0</v>
      </c>
      <c r="F50" s="38"/>
      <c r="G50" s="51">
        <v>1000</v>
      </c>
      <c r="H50" s="36">
        <v>0</v>
      </c>
      <c r="I50" s="37">
        <f t="shared" si="62"/>
        <v>1000</v>
      </c>
      <c r="J50" s="38"/>
      <c r="K50" s="35">
        <f t="shared" ref="K50" si="69">C50-G50</f>
        <v>-1000</v>
      </c>
      <c r="L50" s="36">
        <f t="shared" si="64"/>
        <v>0</v>
      </c>
      <c r="M50" s="37">
        <f t="shared" si="65"/>
        <v>1000</v>
      </c>
      <c r="N50" s="38"/>
      <c r="O50" s="35">
        <v>0</v>
      </c>
      <c r="P50" s="36">
        <f t="shared" si="66"/>
        <v>0</v>
      </c>
      <c r="Q50" s="37">
        <f t="shared" si="67"/>
        <v>0</v>
      </c>
      <c r="R50" s="38"/>
      <c r="S50" s="40">
        <v>0</v>
      </c>
      <c r="T50" s="36">
        <v>0</v>
      </c>
      <c r="U50" s="37">
        <f t="shared" si="68"/>
        <v>0</v>
      </c>
      <c r="V50" s="79"/>
    </row>
    <row r="51" spans="1:22" ht="15.75" customHeight="1" x14ac:dyDescent="0.2">
      <c r="A51" s="54" t="s">
        <v>109</v>
      </c>
      <c r="B51" s="17"/>
      <c r="C51" s="51">
        <v>0</v>
      </c>
      <c r="D51" s="36">
        <v>0</v>
      </c>
      <c r="E51" s="37">
        <f>D51-C51</f>
        <v>0</v>
      </c>
      <c r="F51" s="38"/>
      <c r="G51" s="51">
        <v>1000</v>
      </c>
      <c r="H51" s="36">
        <v>0</v>
      </c>
      <c r="I51" s="37">
        <f>G51-H51</f>
        <v>1000</v>
      </c>
      <c r="J51" s="38"/>
      <c r="K51" s="35">
        <f>C51-G51</f>
        <v>-1000</v>
      </c>
      <c r="L51" s="36">
        <f>D51-H51</f>
        <v>0</v>
      </c>
      <c r="M51" s="37">
        <f>L51-K51</f>
        <v>1000</v>
      </c>
      <c r="N51" s="38"/>
      <c r="O51" s="40">
        <v>0</v>
      </c>
      <c r="P51" s="36">
        <v>472.38</v>
      </c>
      <c r="Q51" s="37">
        <f>O51-P51</f>
        <v>-472.38</v>
      </c>
      <c r="R51" s="38"/>
      <c r="S51" s="40">
        <v>915</v>
      </c>
      <c r="T51" s="36">
        <v>1168.6400000000001</v>
      </c>
      <c r="U51" s="37">
        <f>S51-T51</f>
        <v>-253.6400000000001</v>
      </c>
    </row>
    <row r="52" spans="1:22" ht="15.75" customHeight="1" x14ac:dyDescent="0.2">
      <c r="A52" s="16" t="s">
        <v>20</v>
      </c>
      <c r="B52" s="17"/>
      <c r="C52" s="51">
        <v>0</v>
      </c>
      <c r="D52" s="36">
        <v>0</v>
      </c>
      <c r="E52" s="37">
        <f t="shared" si="61"/>
        <v>0</v>
      </c>
      <c r="F52" s="38"/>
      <c r="G52" s="51">
        <v>4500</v>
      </c>
      <c r="H52" s="36">
        <v>0</v>
      </c>
      <c r="I52" s="37">
        <f t="shared" si="62"/>
        <v>4500</v>
      </c>
      <c r="J52" s="38"/>
      <c r="K52" s="35">
        <f t="shared" ref="K52" si="70">C52-G52</f>
        <v>-4500</v>
      </c>
      <c r="L52" s="36">
        <f t="shared" si="64"/>
        <v>0</v>
      </c>
      <c r="M52" s="37">
        <f t="shared" si="65"/>
        <v>4500</v>
      </c>
      <c r="N52" s="38"/>
      <c r="O52" s="35">
        <v>0</v>
      </c>
      <c r="P52" s="36">
        <v>1667.4</v>
      </c>
      <c r="Q52" s="37">
        <f t="shared" si="67"/>
        <v>-1667.4</v>
      </c>
      <c r="R52" s="38"/>
      <c r="S52" s="40">
        <v>716.31</v>
      </c>
      <c r="T52" s="36">
        <v>3034.13</v>
      </c>
      <c r="U52" s="37">
        <f t="shared" si="68"/>
        <v>-2317.8200000000002</v>
      </c>
    </row>
    <row r="53" spans="1:22" ht="15.75" customHeight="1" x14ac:dyDescent="0.2">
      <c r="A53" s="53" t="s">
        <v>21</v>
      </c>
      <c r="B53" s="17"/>
      <c r="C53" s="51">
        <v>0</v>
      </c>
      <c r="D53" s="36">
        <v>0</v>
      </c>
      <c r="E53" s="37">
        <f t="shared" si="61"/>
        <v>0</v>
      </c>
      <c r="F53" s="38"/>
      <c r="G53" s="51">
        <v>825</v>
      </c>
      <c r="H53" s="36">
        <v>0</v>
      </c>
      <c r="I53" s="37">
        <f t="shared" si="62"/>
        <v>825</v>
      </c>
      <c r="J53" s="38"/>
      <c r="K53" s="35">
        <f t="shared" ref="K53" si="71">C53-G53</f>
        <v>-825</v>
      </c>
      <c r="L53" s="36">
        <f t="shared" si="64"/>
        <v>0</v>
      </c>
      <c r="M53" s="37">
        <f t="shared" si="65"/>
        <v>825</v>
      </c>
      <c r="N53" s="38"/>
      <c r="O53" s="35">
        <v>0</v>
      </c>
      <c r="P53" s="36">
        <v>825</v>
      </c>
      <c r="Q53" s="37">
        <f t="shared" si="67"/>
        <v>-825</v>
      </c>
      <c r="R53" s="38"/>
      <c r="S53" s="40">
        <v>0</v>
      </c>
      <c r="T53" s="36">
        <v>0</v>
      </c>
      <c r="U53" s="37">
        <f t="shared" si="68"/>
        <v>0</v>
      </c>
    </row>
    <row r="54" spans="1:22" ht="15.75" customHeight="1" x14ac:dyDescent="0.2">
      <c r="A54" s="16" t="s">
        <v>22</v>
      </c>
      <c r="B54" s="17"/>
      <c r="C54" s="51">
        <v>0</v>
      </c>
      <c r="D54" s="36">
        <v>0</v>
      </c>
      <c r="E54" s="37">
        <f t="shared" si="61"/>
        <v>0</v>
      </c>
      <c r="F54" s="38"/>
      <c r="G54" s="51">
        <v>4500</v>
      </c>
      <c r="H54" s="36">
        <v>0</v>
      </c>
      <c r="I54" s="37">
        <f t="shared" si="62"/>
        <v>4500</v>
      </c>
      <c r="J54" s="38"/>
      <c r="K54" s="35">
        <f t="shared" ref="K54" si="72">C54-G54</f>
        <v>-4500</v>
      </c>
      <c r="L54" s="36">
        <f t="shared" si="64"/>
        <v>0</v>
      </c>
      <c r="M54" s="37">
        <f t="shared" si="65"/>
        <v>4500</v>
      </c>
      <c r="N54" s="38"/>
      <c r="O54" s="35">
        <v>0</v>
      </c>
      <c r="P54" s="36">
        <v>3400</v>
      </c>
      <c r="Q54" s="37">
        <f t="shared" si="67"/>
        <v>-3400</v>
      </c>
      <c r="R54" s="38"/>
      <c r="S54" s="40">
        <v>0</v>
      </c>
      <c r="T54" s="36">
        <v>975</v>
      </c>
      <c r="U54" s="37">
        <f t="shared" si="68"/>
        <v>-975</v>
      </c>
    </row>
    <row r="55" spans="1:22" ht="15.75" customHeight="1" x14ac:dyDescent="0.2">
      <c r="A55" s="16" t="s">
        <v>64</v>
      </c>
      <c r="B55" s="17"/>
      <c r="C55" s="51">
        <v>0</v>
      </c>
      <c r="D55" s="36">
        <v>0</v>
      </c>
      <c r="E55" s="37">
        <f t="shared" si="61"/>
        <v>0</v>
      </c>
      <c r="F55" s="38"/>
      <c r="G55" s="51">
        <v>500</v>
      </c>
      <c r="H55" s="36">
        <v>0</v>
      </c>
      <c r="I55" s="37">
        <f t="shared" si="62"/>
        <v>500</v>
      </c>
      <c r="J55" s="38"/>
      <c r="K55" s="35">
        <f t="shared" ref="K55" si="73">C55-G55</f>
        <v>-500</v>
      </c>
      <c r="L55" s="36">
        <f t="shared" si="64"/>
        <v>0</v>
      </c>
      <c r="M55" s="37">
        <f t="shared" si="65"/>
        <v>500</v>
      </c>
      <c r="N55" s="38"/>
      <c r="O55" s="35">
        <v>0</v>
      </c>
      <c r="P55" s="36">
        <v>0</v>
      </c>
      <c r="Q55" s="37">
        <f t="shared" si="67"/>
        <v>0</v>
      </c>
      <c r="R55" s="38"/>
      <c r="S55" s="40">
        <v>0</v>
      </c>
      <c r="T55" s="36">
        <v>105.44</v>
      </c>
      <c r="U55" s="37">
        <f t="shared" si="68"/>
        <v>-105.44</v>
      </c>
    </row>
    <row r="56" spans="1:22" ht="15.75" customHeight="1" x14ac:dyDescent="0.2">
      <c r="A56" s="16" t="s">
        <v>65</v>
      </c>
      <c r="B56" s="17"/>
      <c r="C56" s="51">
        <v>0</v>
      </c>
      <c r="D56" s="36">
        <v>0</v>
      </c>
      <c r="E56" s="37">
        <f t="shared" si="61"/>
        <v>0</v>
      </c>
      <c r="F56" s="38"/>
      <c r="G56" s="51">
        <v>500</v>
      </c>
      <c r="H56" s="36">
        <v>0</v>
      </c>
      <c r="I56" s="37">
        <f t="shared" si="62"/>
        <v>500</v>
      </c>
      <c r="J56" s="38"/>
      <c r="K56" s="35">
        <v>-500</v>
      </c>
      <c r="L56" s="36">
        <f t="shared" si="64"/>
        <v>0</v>
      </c>
      <c r="M56" s="37">
        <f t="shared" si="65"/>
        <v>500</v>
      </c>
      <c r="N56" s="38"/>
      <c r="O56" s="35">
        <v>0</v>
      </c>
      <c r="P56" s="36">
        <v>207.5</v>
      </c>
      <c r="Q56" s="37">
        <f t="shared" si="67"/>
        <v>-207.5</v>
      </c>
      <c r="R56" s="38"/>
      <c r="S56" s="40">
        <v>0</v>
      </c>
      <c r="T56" s="36">
        <v>671.58</v>
      </c>
      <c r="U56" s="37">
        <f t="shared" si="68"/>
        <v>-671.58</v>
      </c>
    </row>
    <row r="57" spans="1:22" ht="15.75" customHeight="1" x14ac:dyDescent="0.2">
      <c r="A57" s="16" t="s">
        <v>89</v>
      </c>
      <c r="B57" s="17"/>
      <c r="C57" s="51">
        <v>0</v>
      </c>
      <c r="D57" s="36">
        <v>0</v>
      </c>
      <c r="E57" s="37">
        <f>D57-C57</f>
        <v>0</v>
      </c>
      <c r="F57" s="38"/>
      <c r="G57" s="51">
        <v>400</v>
      </c>
      <c r="H57" s="36">
        <v>0</v>
      </c>
      <c r="I57" s="37">
        <f>G57-H57</f>
        <v>400</v>
      </c>
      <c r="J57" s="38"/>
      <c r="K57" s="35">
        <f>C57-G57</f>
        <v>-400</v>
      </c>
      <c r="L57" s="36">
        <f>D57-H57</f>
        <v>0</v>
      </c>
      <c r="M57" s="37">
        <f>L57-K57</f>
        <v>400</v>
      </c>
      <c r="N57" s="38"/>
      <c r="O57" s="35">
        <v>0</v>
      </c>
      <c r="P57" s="36">
        <v>330.56</v>
      </c>
      <c r="Q57" s="37">
        <f>O57-P57</f>
        <v>-330.56</v>
      </c>
      <c r="R57" s="38"/>
      <c r="S57" s="40">
        <v>0</v>
      </c>
      <c r="T57" s="36">
        <v>0</v>
      </c>
      <c r="U57" s="37">
        <f>S57-T57</f>
        <v>0</v>
      </c>
    </row>
    <row r="58" spans="1:22" ht="15.75" customHeight="1" x14ac:dyDescent="0.2">
      <c r="A58" s="16" t="s">
        <v>67</v>
      </c>
      <c r="B58" s="17"/>
      <c r="C58" s="51">
        <v>0</v>
      </c>
      <c r="D58" s="36">
        <v>0</v>
      </c>
      <c r="E58" s="37">
        <f t="shared" si="61"/>
        <v>0</v>
      </c>
      <c r="F58" s="38"/>
      <c r="G58" s="51">
        <v>1600</v>
      </c>
      <c r="H58" s="36">
        <v>0</v>
      </c>
      <c r="I58" s="37">
        <f t="shared" si="62"/>
        <v>1600</v>
      </c>
      <c r="J58" s="38"/>
      <c r="K58" s="35">
        <f t="shared" ref="K58" si="74">C58-G58</f>
        <v>-1600</v>
      </c>
      <c r="L58" s="36">
        <f t="shared" si="64"/>
        <v>0</v>
      </c>
      <c r="M58" s="37">
        <f t="shared" si="65"/>
        <v>1600</v>
      </c>
      <c r="N58" s="38"/>
      <c r="O58" s="35">
        <v>0</v>
      </c>
      <c r="P58" s="36">
        <v>1300</v>
      </c>
      <c r="Q58" s="37">
        <f t="shared" si="67"/>
        <v>-1300</v>
      </c>
      <c r="R58" s="38"/>
      <c r="S58" s="40">
        <v>0</v>
      </c>
      <c r="T58" s="36">
        <v>1150</v>
      </c>
      <c r="U58" s="37">
        <f t="shared" si="68"/>
        <v>-1150</v>
      </c>
      <c r="V58" s="79"/>
    </row>
    <row r="59" spans="1:22" ht="15.75" customHeight="1" x14ac:dyDescent="0.2">
      <c r="A59" s="16" t="s">
        <v>69</v>
      </c>
      <c r="B59" s="17"/>
      <c r="C59" s="51">
        <v>0</v>
      </c>
      <c r="D59" s="36">
        <v>0</v>
      </c>
      <c r="E59" s="37">
        <f t="shared" si="61"/>
        <v>0</v>
      </c>
      <c r="F59" s="38"/>
      <c r="G59" s="51">
        <v>800</v>
      </c>
      <c r="H59" s="36">
        <v>0</v>
      </c>
      <c r="I59" s="37">
        <f t="shared" si="62"/>
        <v>800</v>
      </c>
      <c r="J59" s="38"/>
      <c r="K59" s="35">
        <f t="shared" ref="K59" si="75">C59-G59</f>
        <v>-800</v>
      </c>
      <c r="L59" s="36">
        <f t="shared" si="64"/>
        <v>0</v>
      </c>
      <c r="M59" s="37">
        <f t="shared" si="65"/>
        <v>800</v>
      </c>
      <c r="N59" s="38"/>
      <c r="O59" s="35">
        <v>0</v>
      </c>
      <c r="P59" s="36">
        <v>738.74</v>
      </c>
      <c r="Q59" s="37">
        <f t="shared" si="67"/>
        <v>-738.74</v>
      </c>
      <c r="R59" s="38"/>
      <c r="S59" s="40">
        <v>0</v>
      </c>
      <c r="T59" s="36">
        <v>0</v>
      </c>
      <c r="U59" s="37">
        <f t="shared" si="68"/>
        <v>0</v>
      </c>
      <c r="V59" s="79"/>
    </row>
    <row r="60" spans="1:22" ht="15.75" customHeight="1" x14ac:dyDescent="0.2">
      <c r="A60" s="16" t="s">
        <v>23</v>
      </c>
      <c r="B60" s="17"/>
      <c r="C60" s="51">
        <v>0</v>
      </c>
      <c r="D60" s="36">
        <v>0</v>
      </c>
      <c r="E60" s="37">
        <f t="shared" si="61"/>
        <v>0</v>
      </c>
      <c r="F60" s="38"/>
      <c r="G60" s="51">
        <v>150</v>
      </c>
      <c r="H60" s="36">
        <v>0</v>
      </c>
      <c r="I60" s="37">
        <f t="shared" si="62"/>
        <v>150</v>
      </c>
      <c r="J60" s="38"/>
      <c r="K60" s="35">
        <f t="shared" ref="K60:L68" si="76">C60-G60</f>
        <v>-150</v>
      </c>
      <c r="L60" s="36">
        <f t="shared" si="64"/>
        <v>0</v>
      </c>
      <c r="M60" s="37">
        <f t="shared" si="65"/>
        <v>150</v>
      </c>
      <c r="N60" s="38"/>
      <c r="O60" s="35">
        <v>0</v>
      </c>
      <c r="P60" s="36">
        <f t="shared" si="66"/>
        <v>0</v>
      </c>
      <c r="Q60" s="37">
        <f t="shared" si="67"/>
        <v>0</v>
      </c>
      <c r="R60" s="38"/>
      <c r="S60" s="40">
        <v>0</v>
      </c>
      <c r="T60" s="36">
        <v>0</v>
      </c>
      <c r="U60" s="37">
        <f t="shared" si="68"/>
        <v>0</v>
      </c>
    </row>
    <row r="61" spans="1:22" ht="15.75" customHeight="1" x14ac:dyDescent="0.2">
      <c r="A61" s="71" t="s">
        <v>24</v>
      </c>
      <c r="B61" s="17"/>
      <c r="C61" s="51">
        <v>0</v>
      </c>
      <c r="D61" s="36">
        <v>0</v>
      </c>
      <c r="E61" s="37">
        <f t="shared" si="61"/>
        <v>0</v>
      </c>
      <c r="F61" s="38"/>
      <c r="G61" s="51">
        <v>200</v>
      </c>
      <c r="H61" s="36">
        <v>0</v>
      </c>
      <c r="I61" s="37">
        <f t="shared" ref="I61" si="77">G61-H61</f>
        <v>200</v>
      </c>
      <c r="J61" s="38"/>
      <c r="K61" s="35">
        <f t="shared" ref="K61:L66" si="78">C61-G61</f>
        <v>-200</v>
      </c>
      <c r="L61" s="36">
        <f t="shared" si="78"/>
        <v>0</v>
      </c>
      <c r="M61" s="37">
        <f t="shared" ref="M61" si="79">L61-K61</f>
        <v>200</v>
      </c>
      <c r="N61" s="38"/>
      <c r="O61" s="35">
        <v>0</v>
      </c>
      <c r="P61" s="36">
        <f t="shared" si="66"/>
        <v>0</v>
      </c>
      <c r="Q61" s="37">
        <f t="shared" si="67"/>
        <v>0</v>
      </c>
      <c r="R61" s="38"/>
      <c r="S61" s="40">
        <v>0</v>
      </c>
      <c r="T61" s="36">
        <v>0</v>
      </c>
      <c r="U61" s="37">
        <f t="shared" si="68"/>
        <v>0</v>
      </c>
    </row>
    <row r="62" spans="1:22" ht="15.75" customHeight="1" x14ac:dyDescent="0.2">
      <c r="A62" s="50" t="s">
        <v>17</v>
      </c>
      <c r="B62" s="17"/>
      <c r="C62" s="51">
        <v>0</v>
      </c>
      <c r="D62" s="36">
        <v>0</v>
      </c>
      <c r="E62" s="37">
        <f t="shared" si="61"/>
        <v>0</v>
      </c>
      <c r="F62" s="38"/>
      <c r="G62" s="51">
        <v>500</v>
      </c>
      <c r="H62" s="36">
        <v>0</v>
      </c>
      <c r="I62" s="37">
        <f t="shared" si="62"/>
        <v>500</v>
      </c>
      <c r="J62" s="38"/>
      <c r="K62" s="35">
        <f t="shared" ref="K62" si="80">C62-G62</f>
        <v>-500</v>
      </c>
      <c r="L62" s="36">
        <f t="shared" si="78"/>
        <v>0</v>
      </c>
      <c r="M62" s="37">
        <f t="shared" si="65"/>
        <v>500</v>
      </c>
      <c r="N62" s="38"/>
      <c r="O62" s="35">
        <v>0</v>
      </c>
      <c r="P62" s="36">
        <f t="shared" si="66"/>
        <v>0</v>
      </c>
      <c r="Q62" s="37">
        <f t="shared" si="67"/>
        <v>0</v>
      </c>
      <c r="R62" s="38"/>
      <c r="S62" s="40">
        <v>0</v>
      </c>
      <c r="T62" s="36">
        <v>303.57</v>
      </c>
      <c r="U62" s="37">
        <f t="shared" si="68"/>
        <v>-303.57</v>
      </c>
      <c r="V62" s="79"/>
    </row>
    <row r="63" spans="1:22" ht="15.75" customHeight="1" x14ac:dyDescent="0.2">
      <c r="A63" s="16" t="s">
        <v>66</v>
      </c>
      <c r="B63" s="17"/>
      <c r="C63" s="51">
        <v>0</v>
      </c>
      <c r="D63" s="36">
        <v>0</v>
      </c>
      <c r="E63" s="37">
        <f t="shared" si="61"/>
        <v>0</v>
      </c>
      <c r="F63" s="38"/>
      <c r="G63" s="51">
        <v>150</v>
      </c>
      <c r="H63" s="36">
        <v>0</v>
      </c>
      <c r="I63" s="37">
        <f t="shared" si="62"/>
        <v>150</v>
      </c>
      <c r="J63" s="38"/>
      <c r="K63" s="35">
        <f t="shared" ref="K63" si="81">C63-G63</f>
        <v>-150</v>
      </c>
      <c r="L63" s="36">
        <f t="shared" si="78"/>
        <v>0</v>
      </c>
      <c r="M63" s="37">
        <f t="shared" si="65"/>
        <v>150</v>
      </c>
      <c r="N63" s="38"/>
      <c r="O63" s="35">
        <v>0</v>
      </c>
      <c r="P63" s="36">
        <f t="shared" si="66"/>
        <v>0</v>
      </c>
      <c r="Q63" s="37">
        <f t="shared" si="67"/>
        <v>0</v>
      </c>
      <c r="R63" s="38"/>
      <c r="S63" s="40">
        <v>0</v>
      </c>
      <c r="T63" s="36">
        <v>0</v>
      </c>
      <c r="U63" s="37">
        <f t="shared" si="68"/>
        <v>0</v>
      </c>
      <c r="V63" s="79"/>
    </row>
    <row r="64" spans="1:22" ht="15.75" customHeight="1" x14ac:dyDescent="0.2">
      <c r="A64" s="78" t="s">
        <v>79</v>
      </c>
      <c r="B64" s="17"/>
      <c r="C64" s="51">
        <v>0</v>
      </c>
      <c r="D64" s="36">
        <v>0</v>
      </c>
      <c r="E64" s="37">
        <f t="shared" si="61"/>
        <v>0</v>
      </c>
      <c r="F64" s="38"/>
      <c r="G64" s="51">
        <v>1000</v>
      </c>
      <c r="H64" s="36">
        <v>0</v>
      </c>
      <c r="I64" s="37">
        <f t="shared" si="62"/>
        <v>1000</v>
      </c>
      <c r="J64" s="38"/>
      <c r="K64" s="35">
        <f t="shared" ref="K64" si="82">C64-G64</f>
        <v>-1000</v>
      </c>
      <c r="L64" s="36">
        <f t="shared" si="78"/>
        <v>0</v>
      </c>
      <c r="M64" s="37">
        <f t="shared" si="65"/>
        <v>1000</v>
      </c>
      <c r="N64" s="38"/>
      <c r="O64" s="35">
        <v>4200.34</v>
      </c>
      <c r="P64" s="36">
        <v>3754.81</v>
      </c>
      <c r="Q64" s="37">
        <f t="shared" si="67"/>
        <v>445.5300000000002</v>
      </c>
      <c r="R64" s="38"/>
      <c r="S64" s="40">
        <v>2675</v>
      </c>
      <c r="T64" s="36">
        <v>3789.52</v>
      </c>
      <c r="U64" s="37">
        <f t="shared" ref="U64:U68" si="83">S64-T64</f>
        <v>-1114.52</v>
      </c>
      <c r="V64" s="79"/>
    </row>
    <row r="65" spans="1:22" ht="15.75" customHeight="1" x14ac:dyDescent="0.2">
      <c r="A65" s="16" t="s">
        <v>61</v>
      </c>
      <c r="B65" s="17"/>
      <c r="C65" s="51">
        <v>0</v>
      </c>
      <c r="D65" s="36">
        <v>0</v>
      </c>
      <c r="E65" s="37">
        <f t="shared" si="61"/>
        <v>0</v>
      </c>
      <c r="F65" s="38"/>
      <c r="G65" s="51">
        <v>0</v>
      </c>
      <c r="H65" s="36">
        <v>0</v>
      </c>
      <c r="I65" s="37">
        <f t="shared" si="62"/>
        <v>0</v>
      </c>
      <c r="J65" s="38"/>
      <c r="K65" s="35">
        <f t="shared" ref="K65" si="84">C65-G65</f>
        <v>0</v>
      </c>
      <c r="L65" s="36">
        <f t="shared" si="78"/>
        <v>0</v>
      </c>
      <c r="M65" s="37">
        <f t="shared" si="65"/>
        <v>0</v>
      </c>
      <c r="N65" s="38"/>
      <c r="O65" s="35">
        <v>0</v>
      </c>
      <c r="P65" s="36">
        <f t="shared" ref="P65:P68" si="85">H65-L65</f>
        <v>0</v>
      </c>
      <c r="Q65" s="37">
        <f t="shared" si="67"/>
        <v>0</v>
      </c>
      <c r="R65" s="38"/>
      <c r="S65" s="40">
        <v>752</v>
      </c>
      <c r="T65" s="36">
        <v>934</v>
      </c>
      <c r="U65" s="37">
        <f t="shared" si="83"/>
        <v>-182</v>
      </c>
    </row>
    <row r="66" spans="1:22" ht="15.75" customHeight="1" x14ac:dyDescent="0.2">
      <c r="A66" s="16" t="s">
        <v>68</v>
      </c>
      <c r="B66" s="17"/>
      <c r="C66" s="51">
        <v>0</v>
      </c>
      <c r="D66" s="36">
        <v>0</v>
      </c>
      <c r="E66" s="37">
        <f t="shared" si="61"/>
        <v>0</v>
      </c>
      <c r="F66" s="38"/>
      <c r="G66" s="51">
        <v>200</v>
      </c>
      <c r="H66" s="36">
        <v>0</v>
      </c>
      <c r="I66" s="37">
        <f t="shared" si="62"/>
        <v>200</v>
      </c>
      <c r="J66" s="38"/>
      <c r="K66" s="35">
        <f t="shared" ref="K66" si="86">C66-G66</f>
        <v>-200</v>
      </c>
      <c r="L66" s="36">
        <f t="shared" si="78"/>
        <v>0</v>
      </c>
      <c r="M66" s="37">
        <f t="shared" si="65"/>
        <v>200</v>
      </c>
      <c r="N66" s="38"/>
      <c r="O66" s="35">
        <v>0</v>
      </c>
      <c r="P66" s="36">
        <v>199.75</v>
      </c>
      <c r="Q66" s="37">
        <f t="shared" si="67"/>
        <v>-199.75</v>
      </c>
      <c r="R66" s="38"/>
      <c r="S66" s="40">
        <v>0</v>
      </c>
      <c r="T66" s="36">
        <v>75.569999999999993</v>
      </c>
      <c r="U66" s="37">
        <f t="shared" si="83"/>
        <v>-75.569999999999993</v>
      </c>
      <c r="V66" s="79"/>
    </row>
    <row r="67" spans="1:22" ht="15.75" customHeight="1" x14ac:dyDescent="0.2">
      <c r="A67" s="16" t="s">
        <v>74</v>
      </c>
      <c r="B67" s="17"/>
      <c r="C67" s="51">
        <v>0</v>
      </c>
      <c r="D67" s="36">
        <v>0</v>
      </c>
      <c r="E67" s="37">
        <f t="shared" ref="E67" si="87">D67-C67</f>
        <v>0</v>
      </c>
      <c r="F67" s="38"/>
      <c r="G67" s="51">
        <v>3000</v>
      </c>
      <c r="H67" s="36">
        <v>0</v>
      </c>
      <c r="I67" s="37">
        <f t="shared" ref="I67" si="88">G67-H67</f>
        <v>3000</v>
      </c>
      <c r="J67" s="38"/>
      <c r="K67" s="35">
        <f t="shared" ref="K67" si="89">C67-G67</f>
        <v>-3000</v>
      </c>
      <c r="L67" s="36">
        <f t="shared" si="76"/>
        <v>0</v>
      </c>
      <c r="M67" s="37">
        <f t="shared" si="65"/>
        <v>3000</v>
      </c>
      <c r="N67" s="38"/>
      <c r="O67" s="35">
        <v>0</v>
      </c>
      <c r="P67" s="36">
        <v>2500</v>
      </c>
      <c r="Q67" s="37">
        <f t="shared" si="67"/>
        <v>-2500</v>
      </c>
      <c r="R67" s="38"/>
      <c r="S67" s="40">
        <v>0</v>
      </c>
      <c r="T67" s="36">
        <v>2500</v>
      </c>
      <c r="U67" s="37">
        <f t="shared" si="83"/>
        <v>-2500</v>
      </c>
      <c r="V67" s="79"/>
    </row>
    <row r="68" spans="1:22" ht="15.75" customHeight="1" x14ac:dyDescent="0.2">
      <c r="A68" s="16" t="s">
        <v>70</v>
      </c>
      <c r="B68" s="17"/>
      <c r="C68" s="51">
        <v>0</v>
      </c>
      <c r="D68" s="36">
        <v>0</v>
      </c>
      <c r="E68" s="37">
        <f t="shared" ref="E68" si="90">D68-C68</f>
        <v>0</v>
      </c>
      <c r="F68" s="38"/>
      <c r="G68" s="51">
        <v>350</v>
      </c>
      <c r="H68" s="36">
        <v>0</v>
      </c>
      <c r="I68" s="37">
        <f t="shared" ref="I68" si="91">G68-H68</f>
        <v>350</v>
      </c>
      <c r="J68" s="38"/>
      <c r="K68" s="35">
        <f t="shared" ref="K68" si="92">C68-G68</f>
        <v>-350</v>
      </c>
      <c r="L68" s="36">
        <f t="shared" si="76"/>
        <v>0</v>
      </c>
      <c r="M68" s="37">
        <f t="shared" si="65"/>
        <v>350</v>
      </c>
      <c r="N68" s="38"/>
      <c r="O68" s="35">
        <v>0</v>
      </c>
      <c r="P68" s="36">
        <f t="shared" si="85"/>
        <v>0</v>
      </c>
      <c r="Q68" s="37">
        <f t="shared" si="67"/>
        <v>0</v>
      </c>
      <c r="R68" s="38"/>
      <c r="S68" s="40">
        <v>0</v>
      </c>
      <c r="T68" s="36">
        <v>0</v>
      </c>
      <c r="U68" s="37">
        <f t="shared" si="83"/>
        <v>0</v>
      </c>
    </row>
    <row r="69" spans="1:22" ht="15.75" customHeight="1" x14ac:dyDescent="0.2">
      <c r="A69" s="43" t="s">
        <v>25</v>
      </c>
      <c r="B69" s="34"/>
      <c r="C69" s="94">
        <f>SUM(C48:C68)</f>
        <v>0</v>
      </c>
      <c r="D69" s="83">
        <f>SUM(D48:D68)</f>
        <v>0</v>
      </c>
      <c r="E69" s="86">
        <f>SUM(E48:E68)</f>
        <v>0</v>
      </c>
      <c r="F69" s="47"/>
      <c r="G69" s="94">
        <f>SUM(G48:G68)</f>
        <v>21875</v>
      </c>
      <c r="H69" s="83">
        <f>SUM(H48:H68)</f>
        <v>0</v>
      </c>
      <c r="I69" s="86">
        <f>SUM(I48:I68)</f>
        <v>21875</v>
      </c>
      <c r="J69" s="47"/>
      <c r="K69" s="94">
        <f>SUM(K48:K68)</f>
        <v>-21875</v>
      </c>
      <c r="L69" s="48">
        <f>SUM(L48:L68)</f>
        <v>0</v>
      </c>
      <c r="M69" s="86">
        <f>SUM(M48:M68)</f>
        <v>21875</v>
      </c>
      <c r="N69" s="47"/>
      <c r="O69" s="82">
        <f>SUM(O48:O68)</f>
        <v>4200.34</v>
      </c>
      <c r="P69" s="82">
        <f>SUM(P48:P68)</f>
        <v>15622.630000000001</v>
      </c>
      <c r="Q69" s="84">
        <f>SUM(Q48:Q68)</f>
        <v>-11422.29</v>
      </c>
      <c r="R69" s="47"/>
      <c r="S69" s="82">
        <f>SUM(S48:S68)</f>
        <v>5058.3099999999995</v>
      </c>
      <c r="T69" s="82">
        <f>SUM(T48:T68)</f>
        <v>15610.52</v>
      </c>
      <c r="U69" s="84">
        <f>SUM(U48:U68)</f>
        <v>-10552.21</v>
      </c>
    </row>
    <row r="70" spans="1:22" ht="15.75" customHeight="1" x14ac:dyDescent="0.2">
      <c r="A70" s="43"/>
      <c r="B70" s="34"/>
      <c r="C70" s="44"/>
      <c r="D70" s="45"/>
      <c r="E70" s="46"/>
      <c r="F70" s="47"/>
      <c r="G70" s="35"/>
      <c r="H70" s="45"/>
      <c r="I70" s="37"/>
      <c r="J70" s="47"/>
      <c r="K70" s="44"/>
      <c r="L70" s="45"/>
      <c r="M70" s="46"/>
      <c r="N70" s="47"/>
      <c r="O70" s="55"/>
      <c r="P70" s="45"/>
      <c r="Q70" s="46"/>
      <c r="R70" s="47"/>
      <c r="S70" s="55"/>
      <c r="T70" s="45"/>
      <c r="U70" s="46"/>
    </row>
    <row r="71" spans="1:22" ht="15.75" customHeight="1" x14ac:dyDescent="0.2">
      <c r="A71" s="49" t="s">
        <v>96</v>
      </c>
      <c r="B71" s="17"/>
      <c r="C71" s="35"/>
      <c r="D71" s="36"/>
      <c r="E71" s="17"/>
      <c r="F71" s="38"/>
      <c r="G71" s="35"/>
      <c r="H71" s="36"/>
      <c r="I71" s="37"/>
      <c r="J71" s="38"/>
      <c r="K71" s="35"/>
      <c r="L71" s="36"/>
      <c r="M71" s="37"/>
      <c r="N71" s="38"/>
      <c r="O71" s="40"/>
      <c r="P71" s="36"/>
      <c r="Q71" s="37"/>
      <c r="R71" s="38"/>
      <c r="S71" s="40"/>
      <c r="T71" s="36"/>
      <c r="U71" s="37"/>
    </row>
    <row r="72" spans="1:22" ht="15.75" customHeight="1" x14ac:dyDescent="0.2">
      <c r="A72" s="50" t="s">
        <v>97</v>
      </c>
      <c r="B72" s="17"/>
      <c r="C72" s="51">
        <v>2000</v>
      </c>
      <c r="D72" s="36">
        <v>0</v>
      </c>
      <c r="E72" s="37">
        <f>D72-C72</f>
        <v>-2000</v>
      </c>
      <c r="F72" s="38"/>
      <c r="G72" s="51">
        <v>500</v>
      </c>
      <c r="H72" s="36">
        <v>0</v>
      </c>
      <c r="I72" s="37">
        <f>G72-H72</f>
        <v>500</v>
      </c>
      <c r="J72" s="38"/>
      <c r="K72" s="35">
        <f t="shared" ref="K72:K73" si="93">C72-G72</f>
        <v>1500</v>
      </c>
      <c r="L72" s="36">
        <f>D72-H72</f>
        <v>0</v>
      </c>
      <c r="M72" s="37">
        <f>L72-K72</f>
        <v>-1500</v>
      </c>
      <c r="N72" s="38"/>
      <c r="O72" s="35">
        <v>2990.56</v>
      </c>
      <c r="P72" s="36">
        <v>1516.37</v>
      </c>
      <c r="Q72" s="37">
        <f t="shared" ref="Q72:Q77" si="94">O72-P72</f>
        <v>1474.19</v>
      </c>
      <c r="R72" s="38"/>
      <c r="S72" s="40">
        <v>3191.74</v>
      </c>
      <c r="T72" s="36">
        <v>1467</v>
      </c>
      <c r="U72" s="37">
        <f>S72-T72</f>
        <v>1724.7399999999998</v>
      </c>
      <c r="V72" s="79"/>
    </row>
    <row r="73" spans="1:22" ht="15.75" customHeight="1" x14ac:dyDescent="0.2">
      <c r="A73" s="50" t="s">
        <v>98</v>
      </c>
      <c r="B73" s="17"/>
      <c r="C73" s="51">
        <v>500</v>
      </c>
      <c r="D73" s="36">
        <v>0</v>
      </c>
      <c r="E73" s="37">
        <f>D73-C73</f>
        <v>-500</v>
      </c>
      <c r="F73" s="38"/>
      <c r="G73" s="51">
        <v>0</v>
      </c>
      <c r="H73" s="36">
        <v>0</v>
      </c>
      <c r="I73" s="37">
        <f t="shared" ref="I73" si="95">G73-H73</f>
        <v>0</v>
      </c>
      <c r="J73" s="38"/>
      <c r="K73" s="35">
        <f t="shared" si="93"/>
        <v>500</v>
      </c>
      <c r="L73" s="36">
        <f t="shared" ref="L73" si="96">D73-H73</f>
        <v>0</v>
      </c>
      <c r="M73" s="37">
        <f t="shared" ref="M73" si="97">L73-K73</f>
        <v>-500</v>
      </c>
      <c r="N73" s="38"/>
      <c r="O73" s="35">
        <v>2958.16</v>
      </c>
      <c r="P73" s="36">
        <v>760.16</v>
      </c>
      <c r="Q73" s="37">
        <f t="shared" si="94"/>
        <v>2198</v>
      </c>
      <c r="R73" s="38"/>
      <c r="S73" s="40">
        <v>0</v>
      </c>
      <c r="T73" s="36">
        <v>0</v>
      </c>
      <c r="U73" s="37">
        <f t="shared" ref="U73" si="98">S73-T73</f>
        <v>0</v>
      </c>
      <c r="V73" s="79"/>
    </row>
    <row r="74" spans="1:22" ht="15.75" customHeight="1" x14ac:dyDescent="0.2">
      <c r="A74" s="50" t="s">
        <v>99</v>
      </c>
      <c r="B74" s="17"/>
      <c r="C74" s="51">
        <v>2000</v>
      </c>
      <c r="D74" s="36">
        <v>0</v>
      </c>
      <c r="E74" s="37">
        <f>D74-C74</f>
        <v>-2000</v>
      </c>
      <c r="F74" s="38"/>
      <c r="G74" s="51">
        <v>500</v>
      </c>
      <c r="H74" s="36">
        <v>0</v>
      </c>
      <c r="I74" s="37">
        <f>G74-H74</f>
        <v>500</v>
      </c>
      <c r="J74" s="38"/>
      <c r="K74" s="35">
        <f t="shared" ref="K74" si="99">C74-G74</f>
        <v>1500</v>
      </c>
      <c r="L74" s="36">
        <f t="shared" ref="L74:L77" si="100">D74-H74</f>
        <v>0</v>
      </c>
      <c r="M74" s="37">
        <f>L74-K74</f>
        <v>-1500</v>
      </c>
      <c r="N74" s="38"/>
      <c r="O74" s="35">
        <v>1435</v>
      </c>
      <c r="P74" s="36">
        <v>127.3</v>
      </c>
      <c r="Q74" s="37">
        <f t="shared" si="94"/>
        <v>1307.7</v>
      </c>
      <c r="R74" s="38"/>
      <c r="S74" s="40">
        <v>847</v>
      </c>
      <c r="T74" s="36">
        <v>0</v>
      </c>
      <c r="U74" s="37">
        <f t="shared" ref="U74:U77" si="101">S74-T74</f>
        <v>847</v>
      </c>
    </row>
    <row r="75" spans="1:22" ht="15.75" customHeight="1" x14ac:dyDescent="0.2">
      <c r="A75" s="50" t="s">
        <v>106</v>
      </c>
      <c r="B75" s="17"/>
      <c r="C75" s="51">
        <v>0</v>
      </c>
      <c r="D75" s="36">
        <v>0</v>
      </c>
      <c r="E75" s="37">
        <f t="shared" ref="E75" si="102">D75-C75</f>
        <v>0</v>
      </c>
      <c r="F75" s="38"/>
      <c r="G75" s="51">
        <v>3650</v>
      </c>
      <c r="H75" s="36">
        <v>0</v>
      </c>
      <c r="I75" s="37">
        <f t="shared" ref="I75" si="103">G75-H75</f>
        <v>3650</v>
      </c>
      <c r="J75" s="38"/>
      <c r="K75" s="35">
        <f t="shared" ref="K75" si="104">C75-G75</f>
        <v>-3650</v>
      </c>
      <c r="L75" s="36">
        <f t="shared" si="100"/>
        <v>0</v>
      </c>
      <c r="M75" s="37">
        <f t="shared" ref="M75" si="105">L75-K75</f>
        <v>3650</v>
      </c>
      <c r="N75" s="38"/>
      <c r="O75" s="40">
        <v>98.81</v>
      </c>
      <c r="P75" s="36">
        <v>4950.7700000000004</v>
      </c>
      <c r="Q75" s="37">
        <f t="shared" si="94"/>
        <v>-4851.96</v>
      </c>
      <c r="R75" s="38"/>
      <c r="S75" s="40">
        <v>0</v>
      </c>
      <c r="T75" s="36">
        <v>2757.58</v>
      </c>
      <c r="U75" s="37">
        <f t="shared" si="101"/>
        <v>-2757.58</v>
      </c>
      <c r="V75" s="79"/>
    </row>
    <row r="76" spans="1:22" ht="15.75" customHeight="1" x14ac:dyDescent="0.2">
      <c r="A76" s="50" t="s">
        <v>100</v>
      </c>
      <c r="B76" s="17"/>
      <c r="C76" s="51">
        <v>0</v>
      </c>
      <c r="D76" s="36">
        <v>0</v>
      </c>
      <c r="E76" s="37">
        <f>D76-C76</f>
        <v>0</v>
      </c>
      <c r="F76" s="38"/>
      <c r="G76" s="51">
        <v>0</v>
      </c>
      <c r="H76" s="36">
        <v>0</v>
      </c>
      <c r="I76" s="37">
        <f>G76-H76</f>
        <v>0</v>
      </c>
      <c r="J76" s="38"/>
      <c r="K76" s="35">
        <f t="shared" ref="K76" si="106">C76-G76</f>
        <v>0</v>
      </c>
      <c r="L76" s="36">
        <f t="shared" si="100"/>
        <v>0</v>
      </c>
      <c r="M76" s="37">
        <f>L76-K76</f>
        <v>0</v>
      </c>
      <c r="N76" s="38"/>
      <c r="O76" s="40">
        <v>0</v>
      </c>
      <c r="P76" s="36">
        <v>0</v>
      </c>
      <c r="Q76" s="37">
        <f t="shared" si="94"/>
        <v>0</v>
      </c>
      <c r="R76" s="38"/>
      <c r="S76" s="40">
        <v>0</v>
      </c>
      <c r="T76" s="36">
        <v>635.52</v>
      </c>
      <c r="U76" s="37">
        <f t="shared" si="101"/>
        <v>-635.52</v>
      </c>
    </row>
    <row r="77" spans="1:22" ht="15.75" customHeight="1" x14ac:dyDescent="0.2">
      <c r="A77" s="50" t="s">
        <v>101</v>
      </c>
      <c r="B77" s="17"/>
      <c r="C77" s="51">
        <v>0</v>
      </c>
      <c r="D77" s="36">
        <v>0</v>
      </c>
      <c r="E77" s="37">
        <f>D77-C77</f>
        <v>0</v>
      </c>
      <c r="F77" s="38"/>
      <c r="G77" s="51">
        <v>50</v>
      </c>
      <c r="H77" s="36">
        <v>0</v>
      </c>
      <c r="I77" s="37">
        <f>G77-H77</f>
        <v>50</v>
      </c>
      <c r="J77" s="38"/>
      <c r="K77" s="35">
        <f t="shared" ref="K77" si="107">C77-G77</f>
        <v>-50</v>
      </c>
      <c r="L77" s="36">
        <f t="shared" si="100"/>
        <v>0</v>
      </c>
      <c r="M77" s="37">
        <f>L77-K77</f>
        <v>50</v>
      </c>
      <c r="N77" s="38"/>
      <c r="O77" s="40">
        <v>0</v>
      </c>
      <c r="P77" s="36">
        <v>50</v>
      </c>
      <c r="Q77" s="37">
        <f t="shared" si="94"/>
        <v>-50</v>
      </c>
      <c r="R77" s="38"/>
      <c r="S77" s="40">
        <v>0</v>
      </c>
      <c r="T77" s="36">
        <v>50</v>
      </c>
      <c r="U77" s="37">
        <f t="shared" si="101"/>
        <v>-50</v>
      </c>
    </row>
    <row r="78" spans="1:22" ht="15.75" customHeight="1" x14ac:dyDescent="0.2">
      <c r="A78" s="43" t="s">
        <v>95</v>
      </c>
      <c r="B78" s="17"/>
      <c r="C78" s="82">
        <f>SUM(C72:C77)</f>
        <v>4500</v>
      </c>
      <c r="D78" s="82">
        <f>SUM(D72:D77)</f>
        <v>0</v>
      </c>
      <c r="E78" s="86">
        <f>SUM(E72:E77)</f>
        <v>-4500</v>
      </c>
      <c r="F78" s="38"/>
      <c r="G78" s="82">
        <f>SUM(G72:G77)</f>
        <v>4700</v>
      </c>
      <c r="H78" s="82">
        <f>SUM(H72:H77)</f>
        <v>0</v>
      </c>
      <c r="I78" s="86">
        <f>SUM(I72:I77)</f>
        <v>4700</v>
      </c>
      <c r="J78" s="38"/>
      <c r="K78" s="82">
        <f>SUM(K72:K77)</f>
        <v>-200</v>
      </c>
      <c r="L78" s="82">
        <f>SUM(L72:L77)</f>
        <v>0</v>
      </c>
      <c r="M78" s="86">
        <f>SUM(M72:M77)</f>
        <v>200</v>
      </c>
      <c r="N78" s="38"/>
      <c r="O78" s="82">
        <f>SUM(O72:O77)</f>
        <v>7482.53</v>
      </c>
      <c r="P78" s="82">
        <f>SUM(P72:P77)</f>
        <v>7404.6</v>
      </c>
      <c r="Q78" s="86">
        <f>SUM(Q72:Q77)</f>
        <v>77.930000000000291</v>
      </c>
      <c r="R78" s="38"/>
      <c r="S78" s="82">
        <f>SUM(S72:S77)</f>
        <v>4038.74</v>
      </c>
      <c r="T78" s="82">
        <f>SUM(T72:T77)</f>
        <v>4910.1000000000004</v>
      </c>
      <c r="U78" s="86">
        <f>SUM(U72:U77)</f>
        <v>-871.36000000000013</v>
      </c>
      <c r="V78" s="79"/>
    </row>
    <row r="79" spans="1:22" ht="15.75" customHeight="1" x14ac:dyDescent="0.2">
      <c r="A79" s="50"/>
      <c r="B79" s="17"/>
      <c r="C79" s="35"/>
      <c r="D79" s="36"/>
      <c r="E79" s="37"/>
      <c r="F79" s="38"/>
      <c r="G79" s="35"/>
      <c r="H79" s="36"/>
      <c r="I79" s="37"/>
      <c r="J79" s="38"/>
      <c r="K79" s="35"/>
      <c r="L79" s="36"/>
      <c r="M79" s="37"/>
      <c r="N79" s="38"/>
      <c r="O79" s="55"/>
      <c r="P79" s="92"/>
      <c r="Q79" s="37"/>
      <c r="R79" s="38"/>
      <c r="S79" s="40"/>
      <c r="T79" s="36"/>
      <c r="U79" s="37"/>
    </row>
    <row r="80" spans="1:22" ht="15.75" customHeight="1" x14ac:dyDescent="0.2">
      <c r="A80" s="49" t="s">
        <v>26</v>
      </c>
      <c r="B80" s="17"/>
      <c r="C80" s="35"/>
      <c r="D80" s="36"/>
      <c r="E80" s="17"/>
      <c r="F80" s="38"/>
      <c r="G80" s="35"/>
      <c r="H80" s="36"/>
      <c r="I80" s="37"/>
      <c r="J80" s="38"/>
      <c r="K80" s="35"/>
      <c r="L80" s="36"/>
      <c r="M80" s="37"/>
      <c r="N80" s="38"/>
      <c r="O80" s="40"/>
      <c r="P80" s="36"/>
      <c r="Q80" s="37"/>
      <c r="R80" s="38"/>
      <c r="S80" s="40"/>
      <c r="T80" s="36"/>
      <c r="U80" s="37"/>
    </row>
    <row r="81" spans="1:22" ht="15.75" customHeight="1" x14ac:dyDescent="0.2">
      <c r="A81" s="16" t="s">
        <v>82</v>
      </c>
      <c r="B81" s="17"/>
      <c r="C81" s="51">
        <v>0</v>
      </c>
      <c r="D81" s="36">
        <v>0</v>
      </c>
      <c r="E81" s="37">
        <f t="shared" ref="E81:E86" si="108">D81-C81</f>
        <v>0</v>
      </c>
      <c r="F81" s="38"/>
      <c r="G81" s="51">
        <v>710</v>
      </c>
      <c r="H81" s="36">
        <v>0</v>
      </c>
      <c r="I81" s="37">
        <f t="shared" ref="I81:I86" si="109">G81-H81</f>
        <v>710</v>
      </c>
      <c r="J81" s="38"/>
      <c r="K81" s="35">
        <f t="shared" ref="K81:L96" si="110">C81-G81</f>
        <v>-710</v>
      </c>
      <c r="L81" s="36">
        <f t="shared" si="110"/>
        <v>0</v>
      </c>
      <c r="M81" s="37">
        <f t="shared" ref="M81:M100" si="111">L81-K81</f>
        <v>710</v>
      </c>
      <c r="N81" s="38"/>
      <c r="O81" s="40">
        <v>0</v>
      </c>
      <c r="P81" s="87">
        <v>1420</v>
      </c>
      <c r="Q81" s="37">
        <f t="shared" ref="Q81:Q100" si="112">O81-P81</f>
        <v>-1420</v>
      </c>
      <c r="R81" s="38"/>
      <c r="S81" s="40">
        <v>0</v>
      </c>
      <c r="T81" s="87">
        <v>0</v>
      </c>
      <c r="U81" s="37">
        <f t="shared" ref="U81:U99" si="113">S81-T81</f>
        <v>0</v>
      </c>
      <c r="V81" s="79"/>
    </row>
    <row r="82" spans="1:22" ht="15.75" customHeight="1" x14ac:dyDescent="0.2">
      <c r="A82" s="16" t="s">
        <v>107</v>
      </c>
      <c r="B82" s="17"/>
      <c r="C82" s="51">
        <v>0</v>
      </c>
      <c r="D82" s="36">
        <v>0</v>
      </c>
      <c r="E82" s="37">
        <f t="shared" si="108"/>
        <v>0</v>
      </c>
      <c r="F82" s="38"/>
      <c r="G82" s="51">
        <v>550</v>
      </c>
      <c r="H82" s="36">
        <v>0</v>
      </c>
      <c r="I82" s="37">
        <f t="shared" si="109"/>
        <v>550</v>
      </c>
      <c r="J82" s="38"/>
      <c r="K82" s="35">
        <f t="shared" ref="K82" si="114">C82-G82</f>
        <v>-550</v>
      </c>
      <c r="L82" s="36">
        <f t="shared" si="110"/>
        <v>0</v>
      </c>
      <c r="M82" s="37">
        <f t="shared" si="111"/>
        <v>550</v>
      </c>
      <c r="N82" s="38"/>
      <c r="O82" s="40">
        <v>0</v>
      </c>
      <c r="P82" s="36">
        <v>378</v>
      </c>
      <c r="Q82" s="37">
        <f t="shared" si="112"/>
        <v>-378</v>
      </c>
      <c r="R82" s="38"/>
      <c r="S82" s="40">
        <v>0</v>
      </c>
      <c r="T82" s="36">
        <v>423</v>
      </c>
      <c r="U82" s="37">
        <f t="shared" si="113"/>
        <v>-423</v>
      </c>
    </row>
    <row r="83" spans="1:22" ht="15.75" customHeight="1" x14ac:dyDescent="0.2">
      <c r="A83" s="16" t="s">
        <v>33</v>
      </c>
      <c r="B83" s="17"/>
      <c r="C83" s="51">
        <v>0</v>
      </c>
      <c r="D83" s="36">
        <v>0</v>
      </c>
      <c r="E83" s="37">
        <f t="shared" si="108"/>
        <v>0</v>
      </c>
      <c r="F83" s="38"/>
      <c r="G83" s="51">
        <v>500</v>
      </c>
      <c r="H83" s="36">
        <v>0</v>
      </c>
      <c r="I83" s="37">
        <f t="shared" si="109"/>
        <v>500</v>
      </c>
      <c r="J83" s="38"/>
      <c r="K83" s="35">
        <v>0</v>
      </c>
      <c r="L83" s="36">
        <f t="shared" si="110"/>
        <v>0</v>
      </c>
      <c r="M83" s="37">
        <f t="shared" si="111"/>
        <v>0</v>
      </c>
      <c r="N83" s="38"/>
      <c r="O83" s="40">
        <v>0</v>
      </c>
      <c r="P83" s="36">
        <v>471.02</v>
      </c>
      <c r="Q83" s="37">
        <f t="shared" si="112"/>
        <v>-471.02</v>
      </c>
      <c r="R83" s="38"/>
      <c r="S83" s="40">
        <v>0</v>
      </c>
      <c r="T83" s="36">
        <v>144.44</v>
      </c>
      <c r="U83" s="37">
        <f t="shared" si="113"/>
        <v>-144.44</v>
      </c>
    </row>
    <row r="84" spans="1:22" ht="15.75" customHeight="1" x14ac:dyDescent="0.2">
      <c r="A84" s="16" t="s">
        <v>27</v>
      </c>
      <c r="B84" s="17"/>
      <c r="C84" s="51">
        <v>0</v>
      </c>
      <c r="D84" s="36">
        <v>0</v>
      </c>
      <c r="E84" s="37">
        <f t="shared" si="108"/>
        <v>0</v>
      </c>
      <c r="F84" s="38"/>
      <c r="G84" s="51">
        <v>50</v>
      </c>
      <c r="H84" s="36">
        <v>0</v>
      </c>
      <c r="I84" s="37">
        <f t="shared" si="109"/>
        <v>50</v>
      </c>
      <c r="J84" s="38"/>
      <c r="K84" s="35">
        <v>30</v>
      </c>
      <c r="L84" s="36">
        <f t="shared" si="110"/>
        <v>0</v>
      </c>
      <c r="M84" s="37">
        <f t="shared" si="111"/>
        <v>-30</v>
      </c>
      <c r="N84" s="38"/>
      <c r="O84" s="40">
        <v>0</v>
      </c>
      <c r="P84" s="36">
        <v>21.13</v>
      </c>
      <c r="Q84" s="37">
        <f t="shared" si="112"/>
        <v>-21.13</v>
      </c>
      <c r="R84" s="38"/>
      <c r="S84" s="40">
        <v>0</v>
      </c>
      <c r="T84" s="36">
        <v>27.85</v>
      </c>
      <c r="U84" s="37">
        <f t="shared" si="113"/>
        <v>-27.85</v>
      </c>
    </row>
    <row r="85" spans="1:22" ht="15.75" customHeight="1" x14ac:dyDescent="0.2">
      <c r="A85" s="16" t="s">
        <v>81</v>
      </c>
      <c r="B85" s="17"/>
      <c r="C85" s="51">
        <v>0</v>
      </c>
      <c r="D85" s="36">
        <v>0</v>
      </c>
      <c r="E85" s="37">
        <f t="shared" si="108"/>
        <v>0</v>
      </c>
      <c r="F85" s="38"/>
      <c r="G85" s="51">
        <v>0</v>
      </c>
      <c r="H85" s="36">
        <v>0</v>
      </c>
      <c r="I85" s="37">
        <f t="shared" si="109"/>
        <v>0</v>
      </c>
      <c r="J85" s="38"/>
      <c r="K85" s="35">
        <f t="shared" ref="K85" si="115">C85-G85</f>
        <v>0</v>
      </c>
      <c r="L85" s="36">
        <f t="shared" si="110"/>
        <v>0</v>
      </c>
      <c r="M85" s="37">
        <f t="shared" si="111"/>
        <v>0</v>
      </c>
      <c r="N85" s="38"/>
      <c r="O85" s="40">
        <v>400</v>
      </c>
      <c r="P85" s="36">
        <v>670</v>
      </c>
      <c r="Q85" s="37">
        <f t="shared" si="112"/>
        <v>-270</v>
      </c>
      <c r="R85" s="38"/>
      <c r="S85" s="40">
        <v>0</v>
      </c>
      <c r="T85" s="36">
        <v>0</v>
      </c>
      <c r="U85" s="37">
        <f t="shared" si="113"/>
        <v>0</v>
      </c>
      <c r="V85" s="79"/>
    </row>
    <row r="86" spans="1:22" ht="15.75" customHeight="1" x14ac:dyDescent="0.2">
      <c r="A86" s="16" t="s">
        <v>73</v>
      </c>
      <c r="B86" s="17"/>
      <c r="C86" s="51">
        <v>0</v>
      </c>
      <c r="D86" s="36">
        <v>0</v>
      </c>
      <c r="E86" s="37">
        <f t="shared" si="108"/>
        <v>0</v>
      </c>
      <c r="F86" s="38"/>
      <c r="G86" s="51">
        <v>200</v>
      </c>
      <c r="H86" s="36">
        <v>0</v>
      </c>
      <c r="I86" s="37">
        <f t="shared" si="109"/>
        <v>200</v>
      </c>
      <c r="J86" s="38"/>
      <c r="K86" s="35">
        <f t="shared" ref="K86" si="116">C86-G86</f>
        <v>-200</v>
      </c>
      <c r="L86" s="36">
        <f t="shared" si="110"/>
        <v>0</v>
      </c>
      <c r="M86" s="37">
        <f t="shared" si="111"/>
        <v>200</v>
      </c>
      <c r="N86" s="38"/>
      <c r="O86" s="40">
        <v>0</v>
      </c>
      <c r="P86" s="36">
        <v>177.41</v>
      </c>
      <c r="Q86" s="37">
        <f t="shared" si="112"/>
        <v>-177.41</v>
      </c>
      <c r="R86" s="38"/>
      <c r="S86" s="40">
        <v>0</v>
      </c>
      <c r="T86" s="36">
        <v>504.99</v>
      </c>
      <c r="U86" s="37">
        <f t="shared" si="113"/>
        <v>-504.99</v>
      </c>
    </row>
    <row r="87" spans="1:22" ht="15.75" customHeight="1" x14ac:dyDescent="0.2">
      <c r="A87" s="16" t="s">
        <v>28</v>
      </c>
      <c r="B87" s="17"/>
      <c r="C87" s="51">
        <v>0</v>
      </c>
      <c r="D87" s="36">
        <v>0</v>
      </c>
      <c r="E87" s="37">
        <f t="shared" ref="E87:E96" si="117">D87-C87</f>
        <v>0</v>
      </c>
      <c r="F87" s="38"/>
      <c r="G87" s="51">
        <v>25</v>
      </c>
      <c r="H87" s="36">
        <v>0</v>
      </c>
      <c r="I87" s="37">
        <f t="shared" ref="I87:I96" si="118">G87-H87</f>
        <v>25</v>
      </c>
      <c r="J87" s="38"/>
      <c r="K87" s="35">
        <f t="shared" ref="K87" si="119">C87-G87</f>
        <v>-25</v>
      </c>
      <c r="L87" s="36">
        <f t="shared" si="110"/>
        <v>0</v>
      </c>
      <c r="M87" s="37">
        <f t="shared" si="111"/>
        <v>25</v>
      </c>
      <c r="N87" s="38"/>
      <c r="O87" s="40">
        <v>0</v>
      </c>
      <c r="P87" s="36">
        <v>0</v>
      </c>
      <c r="Q87" s="37">
        <f t="shared" si="112"/>
        <v>0</v>
      </c>
      <c r="R87" s="38"/>
      <c r="S87" s="40">
        <v>0</v>
      </c>
      <c r="T87" s="36">
        <v>0</v>
      </c>
      <c r="U87" s="37">
        <f t="shared" si="113"/>
        <v>0</v>
      </c>
    </row>
    <row r="88" spans="1:22" ht="15.75" customHeight="1" x14ac:dyDescent="0.2">
      <c r="A88" s="16" t="s">
        <v>29</v>
      </c>
      <c r="B88" s="17"/>
      <c r="C88" s="51">
        <v>0</v>
      </c>
      <c r="D88" s="36">
        <v>0</v>
      </c>
      <c r="E88" s="37">
        <f t="shared" si="117"/>
        <v>0</v>
      </c>
      <c r="F88" s="38"/>
      <c r="G88" s="51">
        <v>55</v>
      </c>
      <c r="H88" s="36">
        <v>0</v>
      </c>
      <c r="I88" s="37">
        <f t="shared" si="118"/>
        <v>55</v>
      </c>
      <c r="J88" s="38"/>
      <c r="K88" s="35">
        <f t="shared" ref="K88" si="120">C88-G88</f>
        <v>-55</v>
      </c>
      <c r="L88" s="36">
        <f t="shared" si="110"/>
        <v>0</v>
      </c>
      <c r="M88" s="37">
        <f t="shared" si="111"/>
        <v>55</v>
      </c>
      <c r="N88" s="38"/>
      <c r="O88" s="40">
        <v>0</v>
      </c>
      <c r="P88" s="36">
        <v>0</v>
      </c>
      <c r="Q88" s="37">
        <f t="shared" si="112"/>
        <v>0</v>
      </c>
      <c r="R88" s="38"/>
      <c r="S88" s="40">
        <v>0</v>
      </c>
      <c r="T88" s="36">
        <v>0</v>
      </c>
      <c r="U88" s="37">
        <f t="shared" si="113"/>
        <v>0</v>
      </c>
    </row>
    <row r="89" spans="1:22" ht="15.75" customHeight="1" x14ac:dyDescent="0.2">
      <c r="A89" s="16" t="s">
        <v>30</v>
      </c>
      <c r="B89" s="17"/>
      <c r="C89" s="51">
        <v>0</v>
      </c>
      <c r="D89" s="36">
        <v>0</v>
      </c>
      <c r="E89" s="37">
        <f t="shared" si="117"/>
        <v>0</v>
      </c>
      <c r="F89" s="38"/>
      <c r="G89" s="51">
        <v>100</v>
      </c>
      <c r="H89" s="36">
        <v>0</v>
      </c>
      <c r="I89" s="37">
        <f t="shared" si="118"/>
        <v>100</v>
      </c>
      <c r="J89" s="38"/>
      <c r="K89" s="35">
        <f t="shared" ref="K89" si="121">C89-G89</f>
        <v>-100</v>
      </c>
      <c r="L89" s="36">
        <f t="shared" si="110"/>
        <v>0</v>
      </c>
      <c r="M89" s="37">
        <f t="shared" si="111"/>
        <v>100</v>
      </c>
      <c r="N89" s="38"/>
      <c r="O89" s="40">
        <v>0</v>
      </c>
      <c r="P89" s="36">
        <v>100</v>
      </c>
      <c r="Q89" s="37">
        <f t="shared" si="112"/>
        <v>-100</v>
      </c>
      <c r="R89" s="38"/>
      <c r="S89" s="40">
        <v>0</v>
      </c>
      <c r="T89" s="36">
        <v>0</v>
      </c>
      <c r="U89" s="37">
        <f t="shared" si="113"/>
        <v>0</v>
      </c>
    </row>
    <row r="90" spans="1:22" ht="15.75" customHeight="1" x14ac:dyDescent="0.2">
      <c r="A90" s="16" t="s">
        <v>31</v>
      </c>
      <c r="B90" s="17"/>
      <c r="C90" s="51">
        <v>0</v>
      </c>
      <c r="D90" s="36">
        <v>0</v>
      </c>
      <c r="E90" s="37">
        <f t="shared" si="117"/>
        <v>0</v>
      </c>
      <c r="F90" s="38"/>
      <c r="G90" s="51">
        <v>179</v>
      </c>
      <c r="H90" s="36">
        <v>0</v>
      </c>
      <c r="I90" s="37">
        <f t="shared" si="118"/>
        <v>179</v>
      </c>
      <c r="J90" s="38"/>
      <c r="K90" s="35">
        <f t="shared" ref="K90" si="122">C90-G90</f>
        <v>-179</v>
      </c>
      <c r="L90" s="36">
        <f t="shared" si="110"/>
        <v>0</v>
      </c>
      <c r="M90" s="37">
        <f t="shared" si="111"/>
        <v>179</v>
      </c>
      <c r="N90" s="38"/>
      <c r="O90" s="40">
        <v>0</v>
      </c>
      <c r="P90" s="36">
        <v>179</v>
      </c>
      <c r="Q90" s="37">
        <f t="shared" si="112"/>
        <v>-179</v>
      </c>
      <c r="R90" s="38"/>
      <c r="S90" s="40">
        <v>0</v>
      </c>
      <c r="T90" s="36">
        <v>179</v>
      </c>
      <c r="U90" s="37">
        <f t="shared" si="113"/>
        <v>-179</v>
      </c>
      <c r="V90" s="79"/>
    </row>
    <row r="91" spans="1:22" ht="15.75" customHeight="1" x14ac:dyDescent="0.2">
      <c r="A91" s="16" t="s">
        <v>77</v>
      </c>
      <c r="B91" s="17"/>
      <c r="C91" s="51">
        <v>0</v>
      </c>
      <c r="D91" s="36">
        <v>0</v>
      </c>
      <c r="E91" s="37">
        <f t="shared" ref="E91" si="123">D91-C91</f>
        <v>0</v>
      </c>
      <c r="F91" s="38"/>
      <c r="G91" s="51">
        <v>100</v>
      </c>
      <c r="H91" s="36">
        <v>0</v>
      </c>
      <c r="I91" s="37">
        <f t="shared" ref="I91" si="124">G91-H91</f>
        <v>100</v>
      </c>
      <c r="J91" s="38"/>
      <c r="K91" s="35">
        <f t="shared" ref="K91" si="125">C91-G91</f>
        <v>-100</v>
      </c>
      <c r="L91" s="36">
        <f t="shared" si="110"/>
        <v>0</v>
      </c>
      <c r="M91" s="37">
        <f t="shared" ref="M91" si="126">L91-K91</f>
        <v>100</v>
      </c>
      <c r="N91" s="38"/>
      <c r="O91" s="40">
        <v>0</v>
      </c>
      <c r="P91" s="36">
        <v>0</v>
      </c>
      <c r="Q91" s="37">
        <f t="shared" si="112"/>
        <v>0</v>
      </c>
      <c r="R91" s="38"/>
      <c r="S91" s="40">
        <v>0</v>
      </c>
      <c r="T91" s="36">
        <v>0</v>
      </c>
      <c r="U91" s="37">
        <f t="shared" si="113"/>
        <v>0</v>
      </c>
    </row>
    <row r="92" spans="1:22" ht="15.75" customHeight="1" x14ac:dyDescent="0.2">
      <c r="A92" s="16" t="s">
        <v>83</v>
      </c>
      <c r="B92" s="17"/>
      <c r="C92" s="51">
        <v>0</v>
      </c>
      <c r="D92" s="36">
        <v>0</v>
      </c>
      <c r="E92" s="37">
        <f t="shared" si="117"/>
        <v>0</v>
      </c>
      <c r="F92" s="38"/>
      <c r="G92" s="51">
        <v>115</v>
      </c>
      <c r="H92" s="36">
        <v>0</v>
      </c>
      <c r="I92" s="37">
        <f t="shared" si="118"/>
        <v>115</v>
      </c>
      <c r="J92" s="38"/>
      <c r="K92" s="35">
        <f t="shared" ref="K92:L100" si="127">C92-G92</f>
        <v>-115</v>
      </c>
      <c r="L92" s="36">
        <f t="shared" si="110"/>
        <v>0</v>
      </c>
      <c r="M92" s="37">
        <f t="shared" si="111"/>
        <v>115</v>
      </c>
      <c r="N92" s="38"/>
      <c r="O92" s="40">
        <v>0</v>
      </c>
      <c r="P92" s="36">
        <v>115</v>
      </c>
      <c r="Q92" s="37">
        <f t="shared" si="112"/>
        <v>-115</v>
      </c>
      <c r="R92" s="38"/>
      <c r="S92" s="40">
        <v>0</v>
      </c>
      <c r="T92" s="36">
        <v>0</v>
      </c>
      <c r="U92" s="37">
        <f t="shared" si="113"/>
        <v>0</v>
      </c>
    </row>
    <row r="93" spans="1:22" ht="15.75" customHeight="1" x14ac:dyDescent="0.2">
      <c r="A93" s="16" t="s">
        <v>110</v>
      </c>
      <c r="B93" s="17"/>
      <c r="C93" s="51">
        <v>0</v>
      </c>
      <c r="D93" s="36">
        <v>0</v>
      </c>
      <c r="E93" s="37">
        <f t="shared" ref="E93" si="128">D93-C93</f>
        <v>0</v>
      </c>
      <c r="F93" s="38"/>
      <c r="G93" s="51">
        <v>25</v>
      </c>
      <c r="H93" s="36">
        <v>0</v>
      </c>
      <c r="I93" s="37">
        <f>G93-H93</f>
        <v>25</v>
      </c>
      <c r="J93" s="38"/>
      <c r="K93" s="35">
        <f t="shared" si="127"/>
        <v>-25</v>
      </c>
      <c r="L93" s="36">
        <f t="shared" si="110"/>
        <v>0</v>
      </c>
      <c r="M93" s="37">
        <f t="shared" si="111"/>
        <v>25</v>
      </c>
      <c r="N93" s="38"/>
      <c r="O93" s="40">
        <v>0</v>
      </c>
      <c r="P93" s="36">
        <v>0</v>
      </c>
      <c r="Q93" s="37">
        <f t="shared" si="112"/>
        <v>0</v>
      </c>
      <c r="R93" s="38"/>
      <c r="S93" s="40">
        <v>0</v>
      </c>
      <c r="T93" s="36">
        <v>0</v>
      </c>
      <c r="U93" s="37">
        <f t="shared" si="113"/>
        <v>0</v>
      </c>
    </row>
    <row r="94" spans="1:22" ht="15.75" customHeight="1" x14ac:dyDescent="0.2">
      <c r="A94" s="16" t="s">
        <v>72</v>
      </c>
      <c r="B94" s="17"/>
      <c r="C94" s="51">
        <v>0</v>
      </c>
      <c r="D94" s="36">
        <v>0</v>
      </c>
      <c r="E94" s="37">
        <f t="shared" si="117"/>
        <v>0</v>
      </c>
      <c r="F94" s="38"/>
      <c r="G94" s="51">
        <v>300</v>
      </c>
      <c r="H94" s="36">
        <v>0</v>
      </c>
      <c r="I94" s="37">
        <f t="shared" si="118"/>
        <v>300</v>
      </c>
      <c r="J94" s="38"/>
      <c r="K94" s="35">
        <f t="shared" si="127"/>
        <v>-300</v>
      </c>
      <c r="L94" s="36">
        <f t="shared" si="110"/>
        <v>0</v>
      </c>
      <c r="M94" s="37">
        <f t="shared" si="111"/>
        <v>300</v>
      </c>
      <c r="N94" s="38"/>
      <c r="O94" s="40">
        <v>0</v>
      </c>
      <c r="P94" s="36">
        <v>100</v>
      </c>
      <c r="Q94" s="37">
        <f t="shared" si="112"/>
        <v>-100</v>
      </c>
      <c r="R94" s="38"/>
      <c r="S94" s="40">
        <v>0</v>
      </c>
      <c r="T94" s="36">
        <v>164.91</v>
      </c>
      <c r="U94" s="37">
        <f t="shared" si="113"/>
        <v>-164.91</v>
      </c>
    </row>
    <row r="95" spans="1:22" ht="15.75" customHeight="1" x14ac:dyDescent="0.2">
      <c r="A95" s="16" t="s">
        <v>32</v>
      </c>
      <c r="B95" s="17"/>
      <c r="C95" s="51">
        <v>0</v>
      </c>
      <c r="D95" s="36">
        <v>0</v>
      </c>
      <c r="E95" s="37">
        <f t="shared" si="117"/>
        <v>0</v>
      </c>
      <c r="F95" s="38"/>
      <c r="G95" s="51">
        <v>50</v>
      </c>
      <c r="H95" s="36">
        <v>0</v>
      </c>
      <c r="I95" s="37">
        <f t="shared" si="118"/>
        <v>50</v>
      </c>
      <c r="J95" s="38"/>
      <c r="K95" s="35">
        <f t="shared" si="127"/>
        <v>-50</v>
      </c>
      <c r="L95" s="36">
        <f t="shared" si="110"/>
        <v>0</v>
      </c>
      <c r="M95" s="37">
        <f t="shared" si="111"/>
        <v>50</v>
      </c>
      <c r="N95" s="38"/>
      <c r="O95" s="40">
        <v>0</v>
      </c>
      <c r="P95" s="36">
        <v>0</v>
      </c>
      <c r="Q95" s="37">
        <f t="shared" si="112"/>
        <v>0</v>
      </c>
      <c r="R95" s="38"/>
      <c r="S95" s="40">
        <v>0</v>
      </c>
      <c r="T95" s="36">
        <v>0</v>
      </c>
      <c r="U95" s="37">
        <f t="shared" si="113"/>
        <v>0</v>
      </c>
    </row>
    <row r="96" spans="1:22" ht="15.75" customHeight="1" x14ac:dyDescent="0.2">
      <c r="A96" s="16" t="s">
        <v>34</v>
      </c>
      <c r="B96" s="17"/>
      <c r="C96" s="51">
        <v>0</v>
      </c>
      <c r="D96" s="36">
        <v>0</v>
      </c>
      <c r="E96" s="37">
        <f t="shared" si="117"/>
        <v>0</v>
      </c>
      <c r="F96" s="38"/>
      <c r="G96" s="51">
        <v>500</v>
      </c>
      <c r="H96" s="36">
        <v>0</v>
      </c>
      <c r="I96" s="37">
        <f t="shared" si="118"/>
        <v>500</v>
      </c>
      <c r="J96" s="38"/>
      <c r="K96" s="35">
        <f t="shared" si="127"/>
        <v>-500</v>
      </c>
      <c r="L96" s="36">
        <f t="shared" si="110"/>
        <v>0</v>
      </c>
      <c r="M96" s="37">
        <f t="shared" si="111"/>
        <v>500</v>
      </c>
      <c r="N96" s="38"/>
      <c r="O96" s="40">
        <v>0</v>
      </c>
      <c r="P96" s="36">
        <v>0</v>
      </c>
      <c r="Q96" s="37">
        <f t="shared" si="112"/>
        <v>0</v>
      </c>
      <c r="R96" s="38"/>
      <c r="S96" s="40">
        <v>0</v>
      </c>
      <c r="T96" s="36">
        <v>0</v>
      </c>
      <c r="U96" s="37">
        <f t="shared" si="113"/>
        <v>0</v>
      </c>
    </row>
    <row r="97" spans="1:22" ht="15.75" customHeight="1" x14ac:dyDescent="0.2">
      <c r="A97" s="16" t="s">
        <v>90</v>
      </c>
      <c r="B97" s="17"/>
      <c r="C97" s="51">
        <v>0</v>
      </c>
      <c r="D97" s="36">
        <v>0</v>
      </c>
      <c r="E97" s="37">
        <f t="shared" ref="E97" si="129">D97-C97</f>
        <v>0</v>
      </c>
      <c r="F97" s="38"/>
      <c r="G97" s="51">
        <v>150</v>
      </c>
      <c r="H97" s="36">
        <v>0</v>
      </c>
      <c r="I97" s="37">
        <f t="shared" ref="I97" si="130">G97-H97</f>
        <v>150</v>
      </c>
      <c r="J97" s="38"/>
      <c r="K97" s="35">
        <f t="shared" si="127"/>
        <v>-150</v>
      </c>
      <c r="L97" s="36">
        <f t="shared" si="127"/>
        <v>0</v>
      </c>
      <c r="M97" s="37">
        <f t="shared" si="111"/>
        <v>150</v>
      </c>
      <c r="N97" s="38"/>
      <c r="O97" s="40">
        <v>0</v>
      </c>
      <c r="P97" s="36">
        <v>0</v>
      </c>
      <c r="Q97" s="37">
        <f t="shared" si="112"/>
        <v>0</v>
      </c>
      <c r="R97" s="38"/>
      <c r="S97" s="40">
        <v>0</v>
      </c>
      <c r="T97" s="36">
        <v>145.44</v>
      </c>
      <c r="U97" s="37">
        <f t="shared" si="113"/>
        <v>-145.44</v>
      </c>
      <c r="V97" s="79"/>
    </row>
    <row r="98" spans="1:22" ht="15.75" customHeight="1" x14ac:dyDescent="0.2">
      <c r="A98" s="16" t="s">
        <v>35</v>
      </c>
      <c r="B98" s="17"/>
      <c r="C98" s="51">
        <v>0</v>
      </c>
      <c r="D98" s="36">
        <v>0</v>
      </c>
      <c r="E98" s="37">
        <f t="shared" ref="E98" si="131">D98-C98</f>
        <v>0</v>
      </c>
      <c r="F98" s="38"/>
      <c r="G98" s="51">
        <v>50</v>
      </c>
      <c r="H98" s="36">
        <v>0</v>
      </c>
      <c r="I98" s="37">
        <f t="shared" ref="I98" si="132">G98-H98</f>
        <v>50</v>
      </c>
      <c r="J98" s="38"/>
      <c r="K98" s="35">
        <f t="shared" si="127"/>
        <v>-50</v>
      </c>
      <c r="L98" s="36">
        <f t="shared" si="127"/>
        <v>0</v>
      </c>
      <c r="M98" s="37">
        <f t="shared" si="111"/>
        <v>50</v>
      </c>
      <c r="N98" s="38"/>
      <c r="O98" s="40">
        <v>0</v>
      </c>
      <c r="P98" s="36">
        <v>0</v>
      </c>
      <c r="Q98" s="37">
        <f t="shared" si="112"/>
        <v>0</v>
      </c>
      <c r="R98" s="38"/>
      <c r="S98" s="40">
        <v>0</v>
      </c>
      <c r="T98" s="36">
        <v>0</v>
      </c>
      <c r="U98" s="37">
        <f t="shared" si="113"/>
        <v>0</v>
      </c>
    </row>
    <row r="99" spans="1:22" ht="15.75" customHeight="1" x14ac:dyDescent="0.2">
      <c r="A99" s="78" t="s">
        <v>76</v>
      </c>
      <c r="B99" s="17"/>
      <c r="C99" s="51">
        <v>0</v>
      </c>
      <c r="D99" s="36">
        <v>0</v>
      </c>
      <c r="E99" s="37">
        <f t="shared" ref="E99" si="133">D99-C99</f>
        <v>0</v>
      </c>
      <c r="F99" s="38"/>
      <c r="G99" s="51">
        <v>1000</v>
      </c>
      <c r="H99" s="36">
        <v>0</v>
      </c>
      <c r="I99" s="37">
        <f t="shared" ref="I99:I100" si="134">G99-H99</f>
        <v>1000</v>
      </c>
      <c r="J99" s="38"/>
      <c r="K99" s="35">
        <f t="shared" si="127"/>
        <v>-1000</v>
      </c>
      <c r="L99" s="36">
        <f t="shared" si="127"/>
        <v>0</v>
      </c>
      <c r="M99" s="37">
        <f t="shared" si="111"/>
        <v>1000</v>
      </c>
      <c r="N99" s="38"/>
      <c r="O99" s="40">
        <v>0</v>
      </c>
      <c r="P99" s="36">
        <v>897.5</v>
      </c>
      <c r="Q99" s="37">
        <f t="shared" si="112"/>
        <v>-897.5</v>
      </c>
      <c r="R99" s="38"/>
      <c r="S99" s="40">
        <v>0</v>
      </c>
      <c r="T99" s="36">
        <v>1622.5</v>
      </c>
      <c r="U99" s="37">
        <f t="shared" si="113"/>
        <v>-1622.5</v>
      </c>
    </row>
    <row r="100" spans="1:22" ht="15.75" customHeight="1" x14ac:dyDescent="0.2">
      <c r="A100" s="16" t="s">
        <v>84</v>
      </c>
      <c r="B100" s="17"/>
      <c r="C100" s="51">
        <v>0</v>
      </c>
      <c r="D100" s="36">
        <v>0</v>
      </c>
      <c r="E100" s="37">
        <f t="shared" ref="E100" si="135">D100-C100</f>
        <v>0</v>
      </c>
      <c r="F100" s="38"/>
      <c r="G100" s="51">
        <v>1500</v>
      </c>
      <c r="H100" s="36">
        <v>0</v>
      </c>
      <c r="I100" s="37">
        <f t="shared" si="134"/>
        <v>1500</v>
      </c>
      <c r="J100" s="38"/>
      <c r="K100" s="35">
        <f t="shared" si="127"/>
        <v>-1500</v>
      </c>
      <c r="L100" s="36">
        <f t="shared" si="127"/>
        <v>0</v>
      </c>
      <c r="M100" s="37">
        <f t="shared" si="111"/>
        <v>1500</v>
      </c>
      <c r="N100" s="38"/>
      <c r="O100" s="40">
        <v>0</v>
      </c>
      <c r="P100" s="36">
        <v>1548</v>
      </c>
      <c r="Q100" s="37">
        <f t="shared" si="112"/>
        <v>-1548</v>
      </c>
      <c r="R100" s="38"/>
      <c r="S100" s="40">
        <v>0</v>
      </c>
      <c r="T100" s="36">
        <v>849</v>
      </c>
      <c r="U100" s="37">
        <f>S100-T100</f>
        <v>-849</v>
      </c>
    </row>
    <row r="101" spans="1:22" ht="15.75" customHeight="1" x14ac:dyDescent="0.2">
      <c r="A101" s="43" t="s">
        <v>36</v>
      </c>
      <c r="B101" s="34"/>
      <c r="C101" s="94">
        <f>SUM(C81:C100)</f>
        <v>0</v>
      </c>
      <c r="D101" s="83">
        <f>SUM(D81:D100)</f>
        <v>0</v>
      </c>
      <c r="E101" s="86">
        <f>SUM(E81:E100)</f>
        <v>0</v>
      </c>
      <c r="F101" s="47"/>
      <c r="G101" s="94">
        <f>SUM(G81:G100)</f>
        <v>6159</v>
      </c>
      <c r="H101" s="83">
        <f>SUM(H81:H100)</f>
        <v>0</v>
      </c>
      <c r="I101" s="86">
        <f>SUM(I81:I100)</f>
        <v>6159</v>
      </c>
      <c r="J101" s="47"/>
      <c r="K101" s="94">
        <f>SUM(K81:K100)</f>
        <v>-5579</v>
      </c>
      <c r="L101" s="48">
        <f>SUM(L81:L100)</f>
        <v>0</v>
      </c>
      <c r="M101" s="86">
        <f>SUM(M81:M100)</f>
        <v>5579</v>
      </c>
      <c r="N101" s="47"/>
      <c r="O101" s="82">
        <f>SUM(O81:O100)</f>
        <v>400</v>
      </c>
      <c r="P101" s="82">
        <f>SUM(P81:P100)</f>
        <v>6077.0599999999995</v>
      </c>
      <c r="Q101" s="82">
        <f>SUM(Q81:Q100)</f>
        <v>-5677.0599999999995</v>
      </c>
      <c r="R101" s="47"/>
      <c r="S101" s="82">
        <f>SUM(S81:S100)</f>
        <v>0</v>
      </c>
      <c r="T101" s="82">
        <f>SUM(T81:T100)</f>
        <v>4061.13</v>
      </c>
      <c r="U101" s="82">
        <f>SUM(U81:U100)</f>
        <v>-4061.13</v>
      </c>
    </row>
    <row r="102" spans="1:22" ht="15.75" customHeight="1" x14ac:dyDescent="0.2">
      <c r="A102" s="16"/>
      <c r="B102" s="17"/>
      <c r="C102" s="35"/>
      <c r="D102" s="36"/>
      <c r="E102" s="17"/>
      <c r="F102" s="38"/>
      <c r="G102" s="35"/>
      <c r="H102" s="36"/>
      <c r="I102" s="37"/>
      <c r="J102" s="38"/>
      <c r="K102" s="35"/>
      <c r="L102" s="36"/>
      <c r="M102" s="37"/>
      <c r="N102" s="38"/>
      <c r="O102" s="40"/>
      <c r="P102" s="36"/>
      <c r="Q102" s="37"/>
      <c r="R102" s="38"/>
      <c r="S102" s="40"/>
      <c r="T102" s="36"/>
      <c r="U102" s="37"/>
    </row>
    <row r="103" spans="1:22" ht="15.75" customHeight="1" x14ac:dyDescent="0.2">
      <c r="A103" s="49" t="s">
        <v>37</v>
      </c>
      <c r="B103" s="17"/>
      <c r="C103" s="35"/>
      <c r="D103" s="36"/>
      <c r="E103" s="17"/>
      <c r="F103" s="38"/>
      <c r="G103" s="35"/>
      <c r="H103" s="36"/>
      <c r="I103" s="37"/>
      <c r="J103" s="38"/>
      <c r="K103" s="35"/>
      <c r="L103" s="36"/>
      <c r="M103" s="37"/>
      <c r="N103" s="38"/>
      <c r="O103" s="77"/>
      <c r="P103" s="36"/>
      <c r="Q103" s="37"/>
      <c r="R103" s="38"/>
      <c r="S103" s="77"/>
      <c r="T103" s="36"/>
      <c r="U103" s="37"/>
    </row>
    <row r="104" spans="1:22" ht="15.75" customHeight="1" x14ac:dyDescent="0.2">
      <c r="A104" s="16" t="s">
        <v>38</v>
      </c>
      <c r="B104" s="17"/>
      <c r="C104" s="51">
        <v>0</v>
      </c>
      <c r="D104" s="36">
        <v>0</v>
      </c>
      <c r="E104" s="37">
        <f>D104-C104</f>
        <v>0</v>
      </c>
      <c r="F104" s="38"/>
      <c r="G104" s="51">
        <v>0</v>
      </c>
      <c r="H104" s="36">
        <v>0</v>
      </c>
      <c r="I104" s="37">
        <f>G104-H104</f>
        <v>0</v>
      </c>
      <c r="J104" s="38"/>
      <c r="K104" s="35">
        <f t="shared" ref="K104:L104" si="136">C104-G104</f>
        <v>0</v>
      </c>
      <c r="L104" s="36">
        <f t="shared" si="136"/>
        <v>0</v>
      </c>
      <c r="M104" s="37">
        <f>L104-K104</f>
        <v>0</v>
      </c>
      <c r="N104" s="38"/>
      <c r="O104" s="35">
        <v>0</v>
      </c>
      <c r="P104" s="36">
        <v>0</v>
      </c>
      <c r="Q104" s="37">
        <f t="shared" ref="Q104" si="137">O104-P104</f>
        <v>0</v>
      </c>
      <c r="R104" s="38"/>
      <c r="S104" s="35">
        <v>0</v>
      </c>
      <c r="T104" s="36">
        <v>0</v>
      </c>
      <c r="U104" s="37">
        <v>0</v>
      </c>
    </row>
    <row r="105" spans="1:22" ht="15.75" customHeight="1" x14ac:dyDescent="0.2">
      <c r="A105" s="43" t="s">
        <v>39</v>
      </c>
      <c r="B105" s="34"/>
      <c r="C105" s="94">
        <f t="shared" ref="C105:E105" si="138">SUM(C104)</f>
        <v>0</v>
      </c>
      <c r="D105" s="83">
        <f t="shared" si="138"/>
        <v>0</v>
      </c>
      <c r="E105" s="86">
        <f t="shared" si="138"/>
        <v>0</v>
      </c>
      <c r="F105" s="47"/>
      <c r="G105" s="94">
        <f t="shared" ref="G105:I105" si="139">SUM(G104)</f>
        <v>0</v>
      </c>
      <c r="H105" s="83">
        <f t="shared" si="139"/>
        <v>0</v>
      </c>
      <c r="I105" s="86">
        <f t="shared" si="139"/>
        <v>0</v>
      </c>
      <c r="J105" s="47"/>
      <c r="K105" s="94">
        <f t="shared" ref="K105:M105" si="140">SUM(K104)</f>
        <v>0</v>
      </c>
      <c r="L105" s="48">
        <f t="shared" si="140"/>
        <v>0</v>
      </c>
      <c r="M105" s="86">
        <f t="shared" si="140"/>
        <v>0</v>
      </c>
      <c r="N105" s="47"/>
      <c r="O105" s="85">
        <f>SUM(O104)</f>
        <v>0</v>
      </c>
      <c r="P105" s="83">
        <f>SUM(R92)</f>
        <v>0</v>
      </c>
      <c r="Q105" s="86">
        <f>SUM(Q104)</f>
        <v>0</v>
      </c>
      <c r="R105" s="47"/>
      <c r="S105" s="85">
        <f>SUM(S104)</f>
        <v>0</v>
      </c>
      <c r="T105" s="83">
        <f>SUM(V92)</f>
        <v>0</v>
      </c>
      <c r="U105" s="86">
        <f>SUM(U104)</f>
        <v>0</v>
      </c>
    </row>
    <row r="106" spans="1:22" ht="15.75" customHeight="1" x14ac:dyDescent="0.2">
      <c r="A106" s="16"/>
      <c r="B106" s="17"/>
      <c r="C106" s="35"/>
      <c r="D106" s="36"/>
      <c r="E106" s="17"/>
      <c r="F106" s="38"/>
      <c r="G106" s="35"/>
      <c r="H106" s="36"/>
      <c r="I106" s="37"/>
      <c r="J106" s="38"/>
      <c r="K106" s="35"/>
      <c r="L106" s="36"/>
      <c r="M106" s="37"/>
      <c r="N106" s="38"/>
      <c r="O106" s="35"/>
      <c r="P106" s="36"/>
      <c r="Q106" s="37"/>
      <c r="R106" s="38"/>
      <c r="S106" s="35"/>
      <c r="T106" s="36"/>
      <c r="U106" s="37"/>
    </row>
    <row r="107" spans="1:22" ht="15.75" customHeight="1" x14ac:dyDescent="0.2">
      <c r="A107" s="49" t="s">
        <v>40</v>
      </c>
      <c r="B107" s="17"/>
      <c r="C107" s="35"/>
      <c r="D107" s="36"/>
      <c r="E107" s="17"/>
      <c r="F107" s="38"/>
      <c r="G107" s="35"/>
      <c r="H107" s="36"/>
      <c r="I107" s="37"/>
      <c r="J107" s="38"/>
      <c r="K107" s="35"/>
      <c r="L107" s="36"/>
      <c r="M107" s="37"/>
      <c r="N107" s="38"/>
      <c r="O107" s="35"/>
      <c r="P107" s="36"/>
      <c r="Q107" s="37"/>
      <c r="R107" s="38"/>
      <c r="S107" s="35"/>
      <c r="T107" s="36"/>
      <c r="U107" s="37"/>
    </row>
    <row r="108" spans="1:22" ht="15.75" customHeight="1" x14ac:dyDescent="0.2">
      <c r="A108" s="16" t="s">
        <v>71</v>
      </c>
      <c r="B108" s="17"/>
      <c r="C108" s="51">
        <v>0</v>
      </c>
      <c r="D108" s="36">
        <v>0</v>
      </c>
      <c r="E108" s="37">
        <f>D108-C108</f>
        <v>0</v>
      </c>
      <c r="F108" s="38"/>
      <c r="G108" s="51">
        <v>1500</v>
      </c>
      <c r="H108" s="36">
        <v>0</v>
      </c>
      <c r="I108" s="37">
        <f>G108-H108</f>
        <v>1500</v>
      </c>
      <c r="J108" s="38"/>
      <c r="K108" s="35">
        <f t="shared" ref="K108:L111" si="141">C108-G108</f>
        <v>-1500</v>
      </c>
      <c r="L108" s="36">
        <f t="shared" si="141"/>
        <v>0</v>
      </c>
      <c r="M108" s="37">
        <f>L108-K108</f>
        <v>1500</v>
      </c>
      <c r="N108" s="38"/>
      <c r="O108" s="35">
        <v>0</v>
      </c>
      <c r="P108" s="36">
        <v>1500</v>
      </c>
      <c r="Q108" s="37">
        <f t="shared" ref="Q108:Q111" si="142">O108-P108</f>
        <v>-1500</v>
      </c>
      <c r="R108" s="38"/>
      <c r="S108" s="35">
        <v>0</v>
      </c>
      <c r="T108" s="36">
        <v>1500</v>
      </c>
      <c r="U108" s="37">
        <f t="shared" ref="U108:U111" si="143">S108-T108</f>
        <v>-1500</v>
      </c>
      <c r="V108" s="79"/>
    </row>
    <row r="109" spans="1:22" ht="15.75" customHeight="1" x14ac:dyDescent="0.2">
      <c r="A109" s="16" t="s">
        <v>41</v>
      </c>
      <c r="B109" s="17"/>
      <c r="C109" s="51">
        <v>0</v>
      </c>
      <c r="D109" s="36">
        <v>0</v>
      </c>
      <c r="E109" s="37">
        <f t="shared" ref="E109:E111" si="144">D109-C109</f>
        <v>0</v>
      </c>
      <c r="F109" s="38"/>
      <c r="G109" s="51">
        <v>0</v>
      </c>
      <c r="H109" s="36">
        <v>0</v>
      </c>
      <c r="I109" s="37">
        <f t="shared" ref="I109:I111" si="145">G109-H109</f>
        <v>0</v>
      </c>
      <c r="J109" s="38"/>
      <c r="K109" s="35">
        <v>0</v>
      </c>
      <c r="L109" s="36">
        <f t="shared" si="141"/>
        <v>0</v>
      </c>
      <c r="M109" s="37">
        <v>0</v>
      </c>
      <c r="N109" s="38"/>
      <c r="O109" s="35">
        <v>0</v>
      </c>
      <c r="P109" s="36">
        <v>0</v>
      </c>
      <c r="Q109" s="37">
        <f t="shared" si="142"/>
        <v>0</v>
      </c>
      <c r="R109" s="38"/>
      <c r="S109" s="35">
        <v>0</v>
      </c>
      <c r="T109" s="36">
        <v>0</v>
      </c>
      <c r="U109" s="37">
        <f t="shared" si="143"/>
        <v>0</v>
      </c>
    </row>
    <row r="110" spans="1:22" ht="15.75" customHeight="1" x14ac:dyDescent="0.2">
      <c r="A110" s="16" t="s">
        <v>42</v>
      </c>
      <c r="B110" s="17"/>
      <c r="C110" s="51">
        <v>0</v>
      </c>
      <c r="D110" s="36">
        <v>0</v>
      </c>
      <c r="E110" s="37">
        <f t="shared" si="144"/>
        <v>0</v>
      </c>
      <c r="F110" s="38"/>
      <c r="G110" s="51">
        <v>0</v>
      </c>
      <c r="H110" s="36">
        <v>0</v>
      </c>
      <c r="I110" s="37">
        <f t="shared" si="145"/>
        <v>0</v>
      </c>
      <c r="J110" s="38"/>
      <c r="K110" s="35">
        <f t="shared" ref="K110" si="146">C110-G110</f>
        <v>0</v>
      </c>
      <c r="L110" s="36">
        <f t="shared" si="141"/>
        <v>0</v>
      </c>
      <c r="M110" s="37">
        <f t="shared" ref="M110:M111" si="147">L110-K110</f>
        <v>0</v>
      </c>
      <c r="N110" s="38"/>
      <c r="O110" s="35">
        <v>0</v>
      </c>
      <c r="P110" s="36">
        <v>0</v>
      </c>
      <c r="Q110" s="37">
        <f t="shared" si="142"/>
        <v>0</v>
      </c>
      <c r="R110" s="38"/>
      <c r="S110" s="35">
        <v>0</v>
      </c>
      <c r="T110" s="36">
        <v>0</v>
      </c>
      <c r="U110" s="37">
        <f t="shared" si="143"/>
        <v>0</v>
      </c>
    </row>
    <row r="111" spans="1:22" ht="15.75" customHeight="1" x14ac:dyDescent="0.2">
      <c r="A111" s="16" t="s">
        <v>43</v>
      </c>
      <c r="B111" s="17"/>
      <c r="C111" s="51">
        <v>0</v>
      </c>
      <c r="D111" s="36">
        <v>0</v>
      </c>
      <c r="E111" s="37">
        <f t="shared" si="144"/>
        <v>0</v>
      </c>
      <c r="F111" s="38"/>
      <c r="G111" s="51">
        <v>0</v>
      </c>
      <c r="H111" s="36">
        <v>0</v>
      </c>
      <c r="I111" s="37">
        <f t="shared" si="145"/>
        <v>0</v>
      </c>
      <c r="J111" s="38"/>
      <c r="K111" s="35">
        <f t="shared" ref="K111" si="148">C111-G111</f>
        <v>0</v>
      </c>
      <c r="L111" s="36">
        <f t="shared" si="141"/>
        <v>0</v>
      </c>
      <c r="M111" s="37">
        <f t="shared" si="147"/>
        <v>0</v>
      </c>
      <c r="N111" s="38"/>
      <c r="O111" s="35">
        <v>0</v>
      </c>
      <c r="P111" s="36">
        <v>0</v>
      </c>
      <c r="Q111" s="37">
        <f t="shared" si="142"/>
        <v>0</v>
      </c>
      <c r="R111" s="38"/>
      <c r="S111" s="35">
        <v>0</v>
      </c>
      <c r="T111" s="36">
        <v>0</v>
      </c>
      <c r="U111" s="37">
        <f t="shared" si="143"/>
        <v>0</v>
      </c>
    </row>
    <row r="112" spans="1:22" ht="15.75" customHeight="1" x14ac:dyDescent="0.2">
      <c r="A112" s="75" t="s">
        <v>78</v>
      </c>
      <c r="B112" s="34"/>
      <c r="C112" s="94">
        <f>SUM(C108:C111)</f>
        <v>0</v>
      </c>
      <c r="D112" s="83">
        <f>SUM(D108:D111)</f>
        <v>0</v>
      </c>
      <c r="E112" s="86">
        <f>SUM(E108:E111)</f>
        <v>0</v>
      </c>
      <c r="F112" s="47"/>
      <c r="G112" s="94">
        <f>SUM(G108:G111)</f>
        <v>1500</v>
      </c>
      <c r="H112" s="83">
        <f>SUM(H108:H111)</f>
        <v>0</v>
      </c>
      <c r="I112" s="86">
        <f>SUM(I108:I111)</f>
        <v>1500</v>
      </c>
      <c r="J112" s="47"/>
      <c r="K112" s="94">
        <f>SUM(K108:K111)</f>
        <v>-1500</v>
      </c>
      <c r="L112" s="48">
        <f>SUM(L108:L111)</f>
        <v>0</v>
      </c>
      <c r="M112" s="86">
        <f>SUM(M108:M111)</f>
        <v>1500</v>
      </c>
      <c r="N112" s="47"/>
      <c r="O112" s="85">
        <f>SUM(O108:O111)</f>
        <v>0</v>
      </c>
      <c r="P112" s="83">
        <f>SUM(P108:P111)</f>
        <v>1500</v>
      </c>
      <c r="Q112" s="88">
        <f>SUM(Q108:Q111)</f>
        <v>-1500</v>
      </c>
      <c r="R112" s="47"/>
      <c r="S112" s="85">
        <f>SUM(S108:S111)</f>
        <v>0</v>
      </c>
      <c r="T112" s="83">
        <f>SUM(T108:T111)</f>
        <v>1500</v>
      </c>
      <c r="U112" s="88">
        <f>SUM(U108:U111)</f>
        <v>-1500</v>
      </c>
    </row>
    <row r="113" spans="1:21" ht="15.75" customHeight="1" x14ac:dyDescent="0.2">
      <c r="A113" s="16"/>
      <c r="B113" s="17"/>
      <c r="C113" s="35"/>
      <c r="D113" s="41"/>
      <c r="E113" s="17"/>
      <c r="F113" s="38"/>
      <c r="G113" s="35"/>
      <c r="H113" s="41"/>
      <c r="I113" s="37"/>
      <c r="J113" s="38"/>
      <c r="K113" s="35"/>
      <c r="L113" s="41"/>
      <c r="M113" s="37"/>
      <c r="N113" s="38"/>
      <c r="O113" s="35"/>
      <c r="P113" s="36"/>
      <c r="Q113" s="37"/>
      <c r="R113" s="38"/>
      <c r="S113" s="35"/>
      <c r="T113" s="36"/>
      <c r="U113" s="37"/>
    </row>
    <row r="114" spans="1:21" ht="15.75" customHeight="1" x14ac:dyDescent="0.2">
      <c r="A114" s="56" t="s">
        <v>44</v>
      </c>
      <c r="B114" s="57"/>
      <c r="C114" s="95">
        <f>C112+C105+C101+C78+C69+C45+C32+C15</f>
        <v>37800</v>
      </c>
      <c r="D114" s="96">
        <f>D112+D105+D101+D78+D69+D45+D32+D15</f>
        <v>0</v>
      </c>
      <c r="E114" s="97">
        <f>E112+E105+E101+E78+E69+E45+E32+E15</f>
        <v>-37800</v>
      </c>
      <c r="F114" s="58"/>
      <c r="G114" s="89">
        <f>G112+G105+G101+G78+G69+G45+G32+G15</f>
        <v>50284</v>
      </c>
      <c r="H114" s="96">
        <f>H112+H105+H101+H78+H69+H45+H32+H15</f>
        <v>0</v>
      </c>
      <c r="I114" s="98">
        <f>I112+I105+I101+I78+I69+I45+I32+I15</f>
        <v>50284</v>
      </c>
      <c r="J114" s="58"/>
      <c r="K114" s="89">
        <f>K112+K105+K101+K78+K69+K45+K32+K15</f>
        <v>-11904</v>
      </c>
      <c r="L114" s="74">
        <f>L112+L105+L101+L78+L69+L45+L32+L15</f>
        <v>0</v>
      </c>
      <c r="M114" s="99">
        <f>M112+M105+M101+M78+M69+M45+M32+M15</f>
        <v>11904</v>
      </c>
      <c r="N114" s="100"/>
      <c r="O114" s="89">
        <f>O112+O105+O101+O78+O69+O45+O32+O15</f>
        <v>62256.12</v>
      </c>
      <c r="P114" s="74">
        <f>P112+P105+P101+P78+P69+P45+P32+P15</f>
        <v>52167.64</v>
      </c>
      <c r="Q114" s="74">
        <f>Q112+Q105+Q101+Q78+Q69+Q45+Q32+Q15</f>
        <v>10088.48</v>
      </c>
      <c r="R114" s="58"/>
      <c r="S114" s="89">
        <f>S112+S105+S101+S78+S69+S45+S32+S15</f>
        <v>40413.800000000003</v>
      </c>
      <c r="T114" s="74">
        <f>T112+T105+T101+T78+T69+T45+T32+T15</f>
        <v>45921.61</v>
      </c>
      <c r="U114" s="74">
        <f>U112+U105+U101+U78+U69+U45+U32+U15</f>
        <v>-5507.8099999999968</v>
      </c>
    </row>
    <row r="115" spans="1:21" ht="15.75" customHeight="1" thickBot="1" x14ac:dyDescent="0.25">
      <c r="A115" s="59" t="s">
        <v>45</v>
      </c>
      <c r="B115" s="60"/>
      <c r="C115" s="61"/>
      <c r="D115" s="72"/>
      <c r="E115" s="62"/>
      <c r="F115" s="63"/>
      <c r="G115" s="61"/>
      <c r="H115" s="72"/>
      <c r="I115" s="62"/>
      <c r="J115" s="63"/>
      <c r="K115" s="61">
        <f>K114+B4</f>
        <v>5887.2599999999984</v>
      </c>
      <c r="L115" s="73"/>
      <c r="M115" s="62">
        <f>K115-L115</f>
        <v>5887.2599999999984</v>
      </c>
      <c r="N115" s="63"/>
      <c r="O115" s="76"/>
      <c r="P115" s="64"/>
      <c r="Q115" s="62"/>
      <c r="R115" s="63"/>
      <c r="S115" s="76"/>
      <c r="T115" s="64"/>
      <c r="U115" s="62"/>
    </row>
    <row r="116" spans="1:21" ht="18.75" customHeight="1" x14ac:dyDescent="0.35">
      <c r="A116" s="65"/>
      <c r="B116" s="65"/>
      <c r="C116" s="65"/>
      <c r="D116" s="66"/>
      <c r="E116" s="66"/>
      <c r="F116" s="66"/>
      <c r="G116" s="66"/>
      <c r="H116" s="66"/>
      <c r="I116" s="66"/>
      <c r="J116" s="66"/>
      <c r="K116" s="67"/>
      <c r="L116" s="9" t="b">
        <f>L114=(D114-H114)</f>
        <v>1</v>
      </c>
      <c r="M116" s="66"/>
      <c r="N116" s="66"/>
      <c r="O116" s="66"/>
      <c r="P116" s="66"/>
      <c r="Q116" s="66"/>
      <c r="R116" s="66"/>
      <c r="S116" s="66"/>
      <c r="T116" s="66"/>
      <c r="U116" s="66"/>
    </row>
    <row r="117" spans="1:21" ht="15.75" customHeight="1" x14ac:dyDescent="0.25">
      <c r="A117" s="68"/>
      <c r="B117" s="69"/>
      <c r="C117" s="66"/>
      <c r="D117" s="69"/>
      <c r="E117" s="69"/>
      <c r="F117" s="69"/>
      <c r="G117" s="69"/>
      <c r="H117" s="69"/>
      <c r="I117" s="69"/>
      <c r="J117" s="69"/>
      <c r="K117" s="67"/>
      <c r="L117" s="9"/>
      <c r="N117" s="69"/>
      <c r="O117" s="69"/>
      <c r="P117" s="69"/>
      <c r="Q117" s="69"/>
      <c r="R117" s="69"/>
      <c r="S117" s="69"/>
      <c r="T117" s="69"/>
      <c r="U117" s="69"/>
    </row>
    <row r="118" spans="1:21" ht="15.75" customHeight="1" x14ac:dyDescent="0.2">
      <c r="A118" s="68"/>
      <c r="B118" s="69"/>
      <c r="D118" s="69"/>
      <c r="E118" s="69"/>
      <c r="F118" s="69"/>
      <c r="G118" s="69"/>
      <c r="H118" s="69"/>
      <c r="I118" s="69"/>
      <c r="J118" s="69"/>
      <c r="K118" s="67"/>
      <c r="L118" s="9"/>
      <c r="M118" s="69"/>
      <c r="N118" s="69"/>
      <c r="O118" s="69"/>
      <c r="P118" s="69"/>
      <c r="Q118" s="69"/>
      <c r="R118" s="69"/>
      <c r="S118" s="69"/>
      <c r="T118" s="69"/>
      <c r="U118" s="69"/>
    </row>
    <row r="119" spans="1:21" ht="15.75" customHeight="1" x14ac:dyDescent="0.2">
      <c r="A119" s="68"/>
      <c r="B119" s="69"/>
      <c r="C119" s="69"/>
      <c r="D119" s="69"/>
      <c r="E119" s="69"/>
      <c r="F119" s="69"/>
      <c r="G119" s="69"/>
      <c r="H119" s="69"/>
      <c r="I119" s="69"/>
      <c r="J119" s="69"/>
      <c r="K119" s="67"/>
      <c r="L119" s="9"/>
      <c r="M119" s="69"/>
      <c r="N119" s="69"/>
      <c r="O119" s="69"/>
      <c r="P119" s="69"/>
      <c r="Q119" s="69"/>
      <c r="R119" s="69"/>
      <c r="S119" s="69"/>
      <c r="T119" s="69"/>
      <c r="U119" s="69"/>
    </row>
    <row r="120" spans="1:21" ht="15.75" customHeight="1" x14ac:dyDescent="0.2">
      <c r="A120" s="90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</row>
    <row r="121" spans="1:21" ht="15.75" customHeight="1" x14ac:dyDescent="0.2">
      <c r="A121" s="90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</row>
    <row r="122" spans="1:21" ht="15.75" customHeight="1" x14ac:dyDescent="0.2">
      <c r="A122" s="90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</row>
    <row r="123" spans="1:21" ht="15.75" customHeight="1" x14ac:dyDescent="0.2">
      <c r="A123" s="68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</row>
    <row r="124" spans="1:21" ht="15.75" customHeight="1" x14ac:dyDescent="0.2">
      <c r="A124" s="68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</row>
    <row r="125" spans="1:21" ht="15.75" customHeight="1" x14ac:dyDescent="0.2">
      <c r="A125" s="68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</row>
    <row r="126" spans="1:21" ht="15.75" customHeight="1" x14ac:dyDescent="0.2">
      <c r="A126" s="68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</row>
    <row r="127" spans="1:21" ht="15.75" customHeight="1" x14ac:dyDescent="0.2">
      <c r="A127" s="68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</row>
    <row r="128" spans="1:21" ht="15.75" customHeight="1" x14ac:dyDescent="0.2">
      <c r="A128" s="68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</row>
    <row r="129" spans="1:21" ht="15.75" customHeight="1" x14ac:dyDescent="0.2">
      <c r="A129" s="68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</row>
    <row r="130" spans="1:21" ht="15.75" customHeight="1" x14ac:dyDescent="0.2">
      <c r="A130" s="68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</row>
    <row r="131" spans="1:21" ht="15.75" customHeight="1" x14ac:dyDescent="0.2">
      <c r="A131" s="68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</row>
    <row r="132" spans="1:21" ht="15.75" customHeight="1" x14ac:dyDescent="0.2">
      <c r="A132" s="68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</row>
    <row r="133" spans="1:21" ht="15.75" customHeight="1" x14ac:dyDescent="0.2">
      <c r="A133" s="68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</row>
    <row r="134" spans="1:21" ht="15.75" customHeight="1" x14ac:dyDescent="0.2">
      <c r="A134" s="68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</row>
    <row r="135" spans="1:21" ht="15.75" customHeight="1" x14ac:dyDescent="0.2">
      <c r="A135" s="68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</row>
    <row r="136" spans="1:21" ht="15.75" customHeight="1" x14ac:dyDescent="0.2">
      <c r="A136" s="68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</row>
    <row r="137" spans="1:21" ht="15.75" customHeight="1" x14ac:dyDescent="0.2">
      <c r="A137" s="68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</row>
    <row r="138" spans="1:21" ht="15.75" customHeight="1" x14ac:dyDescent="0.2">
      <c r="A138" s="68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</row>
    <row r="139" spans="1:21" ht="15.75" customHeight="1" x14ac:dyDescent="0.2">
      <c r="A139" s="68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</row>
    <row r="140" spans="1:21" ht="15.75" customHeight="1" x14ac:dyDescent="0.2">
      <c r="A140" s="68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</row>
    <row r="141" spans="1:21" ht="15.75" customHeight="1" x14ac:dyDescent="0.2">
      <c r="A141" s="68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</row>
    <row r="142" spans="1:21" ht="15.75" customHeight="1" x14ac:dyDescent="0.2">
      <c r="A142" s="68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</row>
    <row r="143" spans="1:21" ht="15.75" customHeight="1" x14ac:dyDescent="0.2">
      <c r="A143" s="68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</row>
    <row r="144" spans="1:21" ht="15.75" customHeight="1" x14ac:dyDescent="0.2">
      <c r="A144" s="68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</row>
    <row r="145" spans="1:21" ht="15.75" customHeight="1" x14ac:dyDescent="0.2">
      <c r="A145" s="68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</row>
    <row r="146" spans="1:21" ht="15.75" customHeight="1" x14ac:dyDescent="0.2">
      <c r="A146" s="68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</row>
    <row r="147" spans="1:21" ht="15.75" customHeight="1" x14ac:dyDescent="0.2">
      <c r="A147" s="68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</row>
    <row r="148" spans="1:21" ht="15.75" customHeight="1" x14ac:dyDescent="0.2">
      <c r="A148" s="68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</row>
    <row r="149" spans="1:21" ht="15.75" customHeight="1" x14ac:dyDescent="0.2">
      <c r="A149" s="68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</row>
    <row r="150" spans="1:21" ht="15.75" customHeight="1" x14ac:dyDescent="0.2">
      <c r="A150" s="68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</row>
    <row r="151" spans="1:21" ht="15.75" customHeight="1" x14ac:dyDescent="0.2">
      <c r="A151" s="68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</row>
    <row r="152" spans="1:21" ht="15.75" customHeight="1" x14ac:dyDescent="0.2">
      <c r="A152" s="68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</row>
    <row r="153" spans="1:21" ht="15.75" customHeight="1" x14ac:dyDescent="0.2">
      <c r="A153" s="68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</row>
    <row r="154" spans="1:21" ht="15.75" customHeight="1" x14ac:dyDescent="0.2">
      <c r="A154" s="68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</row>
    <row r="155" spans="1:21" ht="15.75" customHeight="1" x14ac:dyDescent="0.2">
      <c r="A155" s="68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</row>
    <row r="156" spans="1:21" ht="15.75" customHeight="1" x14ac:dyDescent="0.2">
      <c r="A156" s="68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</row>
    <row r="157" spans="1:21" ht="15.75" customHeight="1" x14ac:dyDescent="0.2">
      <c r="A157" s="68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</row>
    <row r="158" spans="1:21" ht="15.75" customHeight="1" x14ac:dyDescent="0.2">
      <c r="A158" s="68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</row>
    <row r="159" spans="1:21" ht="15.75" customHeight="1" x14ac:dyDescent="0.2">
      <c r="A159" s="68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</row>
    <row r="160" spans="1:21" ht="15.75" customHeight="1" x14ac:dyDescent="0.2">
      <c r="A160" s="68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</row>
    <row r="161" spans="1:21" ht="15.75" customHeight="1" x14ac:dyDescent="0.2">
      <c r="A161" s="68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</row>
    <row r="162" spans="1:21" ht="15.75" customHeight="1" x14ac:dyDescent="0.2">
      <c r="A162" s="68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</row>
    <row r="163" spans="1:21" ht="15.75" customHeight="1" x14ac:dyDescent="0.2">
      <c r="A163" s="68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</row>
    <row r="164" spans="1:21" ht="15.75" customHeight="1" x14ac:dyDescent="0.2">
      <c r="A164" s="68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</row>
    <row r="165" spans="1:21" ht="15.75" customHeight="1" x14ac:dyDescent="0.2">
      <c r="A165" s="68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</row>
    <row r="166" spans="1:21" ht="15.75" customHeight="1" x14ac:dyDescent="0.2">
      <c r="A166" s="68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</row>
    <row r="167" spans="1:21" ht="15.75" customHeight="1" x14ac:dyDescent="0.2">
      <c r="A167" s="68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</row>
    <row r="168" spans="1:21" ht="15.75" customHeight="1" x14ac:dyDescent="0.2">
      <c r="A168" s="68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</row>
    <row r="169" spans="1:21" ht="15.75" customHeight="1" x14ac:dyDescent="0.2">
      <c r="A169" s="68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</row>
    <row r="170" spans="1:21" ht="15.75" customHeight="1" x14ac:dyDescent="0.2">
      <c r="A170" s="68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</row>
    <row r="171" spans="1:21" ht="15.75" customHeight="1" x14ac:dyDescent="0.2">
      <c r="A171" s="68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</row>
    <row r="172" spans="1:21" ht="15.75" customHeight="1" x14ac:dyDescent="0.2">
      <c r="A172" s="68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</row>
    <row r="173" spans="1:21" ht="15.75" customHeight="1" x14ac:dyDescent="0.2">
      <c r="A173" s="68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</row>
    <row r="174" spans="1:21" ht="15.75" customHeight="1" x14ac:dyDescent="0.2">
      <c r="A174" s="68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</row>
    <row r="175" spans="1:21" ht="15.75" customHeight="1" x14ac:dyDescent="0.2">
      <c r="A175" s="68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</row>
    <row r="176" spans="1:21" ht="15.75" customHeight="1" x14ac:dyDescent="0.2">
      <c r="A176" s="68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</row>
    <row r="177" spans="1:21" ht="15.75" customHeight="1" x14ac:dyDescent="0.2">
      <c r="A177" s="68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</row>
    <row r="178" spans="1:21" ht="15.75" customHeight="1" x14ac:dyDescent="0.2">
      <c r="A178" s="68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</row>
    <row r="179" spans="1:21" ht="15.75" customHeight="1" x14ac:dyDescent="0.2">
      <c r="A179" s="68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</row>
    <row r="180" spans="1:21" ht="15.75" customHeight="1" x14ac:dyDescent="0.2">
      <c r="A180" s="68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</row>
    <row r="181" spans="1:21" ht="15.75" customHeight="1" x14ac:dyDescent="0.2">
      <c r="A181" s="68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</row>
    <row r="182" spans="1:21" ht="15.75" customHeight="1" x14ac:dyDescent="0.2">
      <c r="A182" s="68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</row>
    <row r="183" spans="1:21" ht="15.75" customHeight="1" x14ac:dyDescent="0.2">
      <c r="A183" s="68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</row>
    <row r="184" spans="1:21" ht="15.75" customHeight="1" x14ac:dyDescent="0.2">
      <c r="A184" s="68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</row>
    <row r="185" spans="1:21" ht="15.75" customHeight="1" x14ac:dyDescent="0.2">
      <c r="A185" s="68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</row>
    <row r="186" spans="1:21" ht="15.75" customHeight="1" x14ac:dyDescent="0.2">
      <c r="A186" s="68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</row>
    <row r="187" spans="1:21" ht="15.75" customHeight="1" x14ac:dyDescent="0.2">
      <c r="A187" s="68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</row>
    <row r="188" spans="1:21" ht="15.75" customHeight="1" x14ac:dyDescent="0.2">
      <c r="A188" s="68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</row>
    <row r="189" spans="1:21" ht="15.75" customHeight="1" x14ac:dyDescent="0.2">
      <c r="A189" s="68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</row>
    <row r="190" spans="1:21" ht="15.75" customHeight="1" x14ac:dyDescent="0.2">
      <c r="A190" s="68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</row>
    <row r="191" spans="1:21" ht="15.75" customHeight="1" x14ac:dyDescent="0.2">
      <c r="A191" s="68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</row>
    <row r="192" spans="1:21" ht="15.75" customHeight="1" x14ac:dyDescent="0.2">
      <c r="A192" s="68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</row>
    <row r="193" spans="1:21" ht="15.75" customHeight="1" x14ac:dyDescent="0.2">
      <c r="A193" s="68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</row>
    <row r="194" spans="1:21" ht="15.75" customHeight="1" x14ac:dyDescent="0.2">
      <c r="A194" s="68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</row>
    <row r="195" spans="1:21" ht="15.75" customHeight="1" x14ac:dyDescent="0.2">
      <c r="A195" s="68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</row>
    <row r="196" spans="1:21" ht="15.75" customHeight="1" x14ac:dyDescent="0.2">
      <c r="A196" s="68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</row>
    <row r="197" spans="1:21" ht="15.75" customHeight="1" x14ac:dyDescent="0.2">
      <c r="A197" s="68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</row>
    <row r="198" spans="1:21" ht="15.75" customHeight="1" x14ac:dyDescent="0.2">
      <c r="A198" s="68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</row>
    <row r="199" spans="1:21" ht="15.75" customHeight="1" x14ac:dyDescent="0.2">
      <c r="A199" s="68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</row>
    <row r="200" spans="1:21" ht="15.75" customHeight="1" x14ac:dyDescent="0.2">
      <c r="A200" s="68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</row>
    <row r="201" spans="1:21" ht="15.75" customHeight="1" x14ac:dyDescent="0.2">
      <c r="A201" s="68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</row>
    <row r="202" spans="1:21" ht="15.75" customHeight="1" x14ac:dyDescent="0.2">
      <c r="A202" s="68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</row>
    <row r="203" spans="1:21" ht="15.75" customHeight="1" x14ac:dyDescent="0.2">
      <c r="A203" s="68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</row>
    <row r="204" spans="1:21" ht="15.75" customHeight="1" x14ac:dyDescent="0.2">
      <c r="A204" s="68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</row>
    <row r="205" spans="1:21" ht="15.75" customHeight="1" x14ac:dyDescent="0.2">
      <c r="A205" s="68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</row>
    <row r="206" spans="1:21" ht="15.75" customHeight="1" x14ac:dyDescent="0.2">
      <c r="A206" s="68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</row>
    <row r="207" spans="1:21" ht="15.75" customHeight="1" x14ac:dyDescent="0.2">
      <c r="A207" s="68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</row>
    <row r="208" spans="1:21" ht="15.75" customHeight="1" x14ac:dyDescent="0.2">
      <c r="A208" s="68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</row>
    <row r="209" spans="1:21" ht="15.75" customHeight="1" x14ac:dyDescent="0.2">
      <c r="A209" s="68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</row>
    <row r="210" spans="1:21" ht="15.75" customHeight="1" x14ac:dyDescent="0.2">
      <c r="A210" s="68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</row>
    <row r="211" spans="1:21" ht="15.75" customHeight="1" x14ac:dyDescent="0.2">
      <c r="A211" s="68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</row>
    <row r="212" spans="1:21" ht="15.75" customHeight="1" x14ac:dyDescent="0.2">
      <c r="A212" s="68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</row>
    <row r="213" spans="1:21" ht="15.75" customHeight="1" x14ac:dyDescent="0.2">
      <c r="A213" s="68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</row>
    <row r="214" spans="1:21" ht="15.75" customHeight="1" x14ac:dyDescent="0.2">
      <c r="A214" s="68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</row>
    <row r="215" spans="1:21" ht="15.75" customHeight="1" x14ac:dyDescent="0.2">
      <c r="A215" s="68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</row>
    <row r="216" spans="1:21" ht="15.75" customHeight="1" x14ac:dyDescent="0.2">
      <c r="A216" s="68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</row>
    <row r="217" spans="1:21" ht="15.75" customHeight="1" x14ac:dyDescent="0.2">
      <c r="A217" s="68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</row>
    <row r="218" spans="1:21" ht="15.75" customHeight="1" x14ac:dyDescent="0.2">
      <c r="A218" s="68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</row>
    <row r="219" spans="1:21" ht="15.75" customHeight="1" x14ac:dyDescent="0.2">
      <c r="A219" s="68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</row>
    <row r="220" spans="1:21" ht="15.75" customHeight="1" x14ac:dyDescent="0.2">
      <c r="A220" s="68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</row>
    <row r="221" spans="1:21" ht="15.75" customHeight="1" x14ac:dyDescent="0.2">
      <c r="A221" s="68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</row>
    <row r="222" spans="1:21" ht="15.75" customHeight="1" x14ac:dyDescent="0.2">
      <c r="A222" s="68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</row>
    <row r="223" spans="1:21" ht="15.75" customHeight="1" x14ac:dyDescent="0.2">
      <c r="A223" s="68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</row>
    <row r="224" spans="1:21" ht="15.75" customHeight="1" x14ac:dyDescent="0.2">
      <c r="A224" s="68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</row>
    <row r="225" spans="1:21" ht="15.75" customHeight="1" x14ac:dyDescent="0.2">
      <c r="A225" s="68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</row>
    <row r="226" spans="1:21" ht="15.75" customHeight="1" x14ac:dyDescent="0.2">
      <c r="A226" s="68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</row>
    <row r="227" spans="1:21" ht="15.75" customHeight="1" x14ac:dyDescent="0.2">
      <c r="A227" s="68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</row>
    <row r="228" spans="1:21" ht="15.75" customHeight="1" x14ac:dyDescent="0.2">
      <c r="A228" s="68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</row>
    <row r="229" spans="1:21" ht="15.75" customHeight="1" x14ac:dyDescent="0.2">
      <c r="A229" s="68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</row>
    <row r="230" spans="1:21" ht="15.75" customHeight="1" x14ac:dyDescent="0.2">
      <c r="A230" s="68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</row>
    <row r="231" spans="1:21" ht="15.75" customHeight="1" x14ac:dyDescent="0.2">
      <c r="A231" s="68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</row>
    <row r="232" spans="1:21" ht="15.75" customHeight="1" x14ac:dyDescent="0.2">
      <c r="A232" s="68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</row>
    <row r="233" spans="1:21" ht="15.75" customHeight="1" x14ac:dyDescent="0.2">
      <c r="A233" s="68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</row>
    <row r="234" spans="1:21" ht="15.75" customHeight="1" x14ac:dyDescent="0.2">
      <c r="A234" s="68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</row>
    <row r="235" spans="1:21" ht="15.75" customHeight="1" x14ac:dyDescent="0.2">
      <c r="A235" s="68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</row>
    <row r="236" spans="1:21" ht="15.75" customHeight="1" x14ac:dyDescent="0.2">
      <c r="A236" s="68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</row>
    <row r="237" spans="1:21" ht="15.75" customHeight="1" x14ac:dyDescent="0.2">
      <c r="A237" s="68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</row>
    <row r="238" spans="1:21" ht="15.75" customHeight="1" x14ac:dyDescent="0.2">
      <c r="A238" s="68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</row>
    <row r="239" spans="1:21" ht="15.75" customHeight="1" x14ac:dyDescent="0.2">
      <c r="A239" s="68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</row>
    <row r="240" spans="1:21" ht="15.75" customHeight="1" x14ac:dyDescent="0.2">
      <c r="A240" s="68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</row>
    <row r="241" spans="1:21" ht="15.75" customHeight="1" x14ac:dyDescent="0.2">
      <c r="A241" s="68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</row>
    <row r="242" spans="1:21" ht="15.75" customHeight="1" x14ac:dyDescent="0.2">
      <c r="A242" s="68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</row>
    <row r="243" spans="1:21" ht="15.75" customHeight="1" x14ac:dyDescent="0.2">
      <c r="A243" s="68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</row>
    <row r="244" spans="1:21" ht="15.75" customHeight="1" x14ac:dyDescent="0.2">
      <c r="A244" s="68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</row>
    <row r="245" spans="1:21" ht="15.75" customHeight="1" x14ac:dyDescent="0.2">
      <c r="A245" s="68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</row>
    <row r="246" spans="1:21" ht="15.75" customHeight="1" x14ac:dyDescent="0.2">
      <c r="A246" s="68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</row>
    <row r="247" spans="1:21" ht="15.75" customHeight="1" x14ac:dyDescent="0.2">
      <c r="A247" s="68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</row>
    <row r="248" spans="1:21" ht="15.75" customHeight="1" x14ac:dyDescent="0.2">
      <c r="A248" s="68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</row>
    <row r="249" spans="1:21" ht="15.75" customHeight="1" x14ac:dyDescent="0.2">
      <c r="A249" s="68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</row>
    <row r="250" spans="1:21" ht="15.75" customHeight="1" x14ac:dyDescent="0.2">
      <c r="A250" s="68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</row>
    <row r="251" spans="1:21" ht="15.75" customHeight="1" x14ac:dyDescent="0.2">
      <c r="A251" s="68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</row>
    <row r="252" spans="1:21" ht="15.75" customHeight="1" x14ac:dyDescent="0.2">
      <c r="A252" s="68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</row>
    <row r="253" spans="1:21" ht="15.75" customHeight="1" x14ac:dyDescent="0.2">
      <c r="A253" s="68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</row>
    <row r="254" spans="1:21" ht="15.75" customHeight="1" x14ac:dyDescent="0.2">
      <c r="A254" s="68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</row>
    <row r="255" spans="1:21" ht="15.75" customHeight="1" x14ac:dyDescent="0.2">
      <c r="A255" s="68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</row>
    <row r="256" spans="1:21" ht="15.75" customHeight="1" x14ac:dyDescent="0.2">
      <c r="A256" s="68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</row>
    <row r="257" spans="1:21" ht="15.75" customHeight="1" x14ac:dyDescent="0.2">
      <c r="A257" s="68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</row>
    <row r="258" spans="1:21" ht="15.75" customHeight="1" x14ac:dyDescent="0.2">
      <c r="A258" s="68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</row>
    <row r="259" spans="1:21" ht="15.75" customHeight="1" x14ac:dyDescent="0.2">
      <c r="A259" s="68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</row>
    <row r="260" spans="1:21" ht="15.75" customHeight="1" x14ac:dyDescent="0.2">
      <c r="A260" s="68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</row>
    <row r="261" spans="1:21" ht="15.75" customHeight="1" x14ac:dyDescent="0.2">
      <c r="A261" s="68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</row>
    <row r="262" spans="1:21" ht="15.75" customHeight="1" x14ac:dyDescent="0.2">
      <c r="A262" s="68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</row>
    <row r="263" spans="1:21" ht="15.75" customHeight="1" x14ac:dyDescent="0.2">
      <c r="A263" s="68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</row>
    <row r="264" spans="1:21" ht="15.75" customHeight="1" x14ac:dyDescent="0.2">
      <c r="A264" s="68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</row>
    <row r="265" spans="1:21" ht="15.75" customHeight="1" x14ac:dyDescent="0.2">
      <c r="A265" s="68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</row>
    <row r="266" spans="1:21" ht="15.75" customHeight="1" x14ac:dyDescent="0.2">
      <c r="A266" s="68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</row>
    <row r="267" spans="1:21" ht="15.75" customHeight="1" x14ac:dyDescent="0.2">
      <c r="A267" s="68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</row>
    <row r="268" spans="1:21" ht="15.75" customHeight="1" x14ac:dyDescent="0.2">
      <c r="A268" s="68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</row>
    <row r="269" spans="1:21" ht="15.75" customHeight="1" x14ac:dyDescent="0.2">
      <c r="A269" s="68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</row>
    <row r="270" spans="1:21" ht="15.75" customHeight="1" x14ac:dyDescent="0.2">
      <c r="A270" s="68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</row>
    <row r="271" spans="1:21" ht="15.75" customHeight="1" x14ac:dyDescent="0.2">
      <c r="A271" s="68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</row>
    <row r="272" spans="1:21" ht="15.75" customHeight="1" x14ac:dyDescent="0.2">
      <c r="A272" s="68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</row>
    <row r="273" spans="1:21" ht="15.75" customHeight="1" x14ac:dyDescent="0.2">
      <c r="A273" s="68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</row>
    <row r="274" spans="1:21" ht="15.75" customHeight="1" x14ac:dyDescent="0.2">
      <c r="A274" s="68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</row>
    <row r="275" spans="1:21" ht="15.75" customHeight="1" x14ac:dyDescent="0.2">
      <c r="A275" s="68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</row>
    <row r="276" spans="1:21" ht="15.75" customHeight="1" x14ac:dyDescent="0.2">
      <c r="A276" s="68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</row>
    <row r="277" spans="1:21" ht="15.75" customHeight="1" x14ac:dyDescent="0.2">
      <c r="A277" s="68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</row>
    <row r="278" spans="1:21" ht="15.75" customHeight="1" x14ac:dyDescent="0.2">
      <c r="A278" s="68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</row>
    <row r="279" spans="1:21" ht="15.75" customHeight="1" x14ac:dyDescent="0.2">
      <c r="A279" s="68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</row>
    <row r="280" spans="1:21" ht="15.75" customHeight="1" x14ac:dyDescent="0.2">
      <c r="A280" s="68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</row>
    <row r="281" spans="1:21" ht="15.75" customHeight="1" x14ac:dyDescent="0.2">
      <c r="A281" s="68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</row>
    <row r="282" spans="1:21" ht="15.75" customHeight="1" x14ac:dyDescent="0.2">
      <c r="A282" s="68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</row>
    <row r="283" spans="1:21" ht="15.75" customHeight="1" x14ac:dyDescent="0.2">
      <c r="A283" s="68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</row>
    <row r="284" spans="1:21" ht="15.75" customHeight="1" x14ac:dyDescent="0.2">
      <c r="A284" s="68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</row>
    <row r="285" spans="1:21" ht="15.75" customHeight="1" x14ac:dyDescent="0.2">
      <c r="A285" s="68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</row>
    <row r="286" spans="1:21" ht="15.75" customHeight="1" x14ac:dyDescent="0.2">
      <c r="A286" s="68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</row>
    <row r="287" spans="1:21" ht="15.75" customHeight="1" x14ac:dyDescent="0.2">
      <c r="A287" s="68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</row>
    <row r="288" spans="1:21" ht="15.75" customHeight="1" x14ac:dyDescent="0.2">
      <c r="A288" s="68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</row>
    <row r="289" spans="1:21" ht="15.75" customHeight="1" x14ac:dyDescent="0.2">
      <c r="A289" s="68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</row>
    <row r="290" spans="1:21" ht="15.75" customHeight="1" x14ac:dyDescent="0.2">
      <c r="A290" s="68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</row>
    <row r="291" spans="1:21" ht="15.75" customHeight="1" x14ac:dyDescent="0.2">
      <c r="A291" s="68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</row>
    <row r="292" spans="1:21" ht="15.75" customHeight="1" x14ac:dyDescent="0.2">
      <c r="A292" s="68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</row>
    <row r="293" spans="1:21" ht="15.75" customHeight="1" x14ac:dyDescent="0.2">
      <c r="A293" s="68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</row>
    <row r="294" spans="1:21" ht="15.75" customHeight="1" x14ac:dyDescent="0.2">
      <c r="A294" s="68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</row>
    <row r="295" spans="1:21" ht="15.75" customHeight="1" x14ac:dyDescent="0.2">
      <c r="A295" s="68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</row>
    <row r="296" spans="1:21" ht="15.75" customHeight="1" x14ac:dyDescent="0.2">
      <c r="A296" s="68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</row>
    <row r="297" spans="1:21" ht="15.75" customHeight="1" x14ac:dyDescent="0.2">
      <c r="A297" s="68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</row>
    <row r="298" spans="1:21" ht="15.75" customHeight="1" x14ac:dyDescent="0.2">
      <c r="A298" s="68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</row>
    <row r="299" spans="1:21" ht="15.75" customHeight="1" x14ac:dyDescent="0.2">
      <c r="A299" s="68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</row>
    <row r="300" spans="1:21" ht="15.75" customHeight="1" x14ac:dyDescent="0.2">
      <c r="A300" s="68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</row>
    <row r="301" spans="1:21" ht="15.75" customHeight="1" x14ac:dyDescent="0.2">
      <c r="A301" s="68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</row>
    <row r="302" spans="1:21" ht="15.75" customHeight="1" x14ac:dyDescent="0.2">
      <c r="A302" s="68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</row>
    <row r="303" spans="1:21" ht="15.75" customHeight="1" x14ac:dyDescent="0.2">
      <c r="A303" s="68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</row>
    <row r="304" spans="1:21" ht="15.75" customHeight="1" x14ac:dyDescent="0.2">
      <c r="A304" s="68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</row>
    <row r="305" spans="1:21" ht="15.75" customHeight="1" x14ac:dyDescent="0.2">
      <c r="A305" s="68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</row>
    <row r="306" spans="1:21" ht="15.75" customHeight="1" x14ac:dyDescent="0.2">
      <c r="A306" s="68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</row>
    <row r="307" spans="1:21" ht="15.75" customHeight="1" x14ac:dyDescent="0.2">
      <c r="A307" s="68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</row>
    <row r="308" spans="1:21" ht="15.75" customHeight="1" x14ac:dyDescent="0.2">
      <c r="A308" s="68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</row>
    <row r="309" spans="1:21" ht="15.75" customHeight="1" x14ac:dyDescent="0.2">
      <c r="A309" s="68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</row>
    <row r="310" spans="1:21" ht="15.75" customHeight="1" x14ac:dyDescent="0.2">
      <c r="A310" s="68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</row>
    <row r="311" spans="1:21" ht="15.75" customHeight="1" x14ac:dyDescent="0.2">
      <c r="A311" s="68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</row>
    <row r="312" spans="1:21" ht="15.75" customHeight="1" x14ac:dyDescent="0.2">
      <c r="A312" s="68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</row>
    <row r="313" spans="1:21" ht="15.75" customHeight="1" x14ac:dyDescent="0.2">
      <c r="A313" s="68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</row>
    <row r="314" spans="1:21" ht="15.75" customHeight="1" x14ac:dyDescent="0.2">
      <c r="A314" s="68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</row>
    <row r="315" spans="1:21" ht="12.75" customHeight="1" x14ac:dyDescent="0.2"/>
    <row r="316" spans="1:21" ht="12.75" customHeight="1" x14ac:dyDescent="0.2"/>
    <row r="317" spans="1:21" ht="12.75" customHeight="1" x14ac:dyDescent="0.2"/>
    <row r="318" spans="1:21" ht="12.75" customHeight="1" x14ac:dyDescent="0.2"/>
    <row r="319" spans="1:21" ht="12.75" customHeight="1" x14ac:dyDescent="0.2"/>
    <row r="320" spans="1:21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ortState xmlns:xlrd2="http://schemas.microsoft.com/office/spreadsheetml/2017/richdata2" ref="A81:A98">
    <sortCondition ref="A81:A98"/>
  </sortState>
  <mergeCells count="5">
    <mergeCell ref="C6:E6"/>
    <mergeCell ref="G6:I6"/>
    <mergeCell ref="K6:M6"/>
    <mergeCell ref="O6:Q6"/>
    <mergeCell ref="S6:U6"/>
  </mergeCells>
  <phoneticPr fontId="20" type="noConversion"/>
  <pageMargins left="0.25" right="0.2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 Budget 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Caren Dankin</dc:creator>
  <cp:lastModifiedBy>Caren Dankin</cp:lastModifiedBy>
  <cp:lastPrinted>2023-08-04T01:47:33Z</cp:lastPrinted>
  <dcterms:created xsi:type="dcterms:W3CDTF">2022-09-02T01:38:29Z</dcterms:created>
  <dcterms:modified xsi:type="dcterms:W3CDTF">2023-10-17T02:04:57Z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